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ownloads\Telegram Desktop\"/>
    </mc:Choice>
  </mc:AlternateContent>
  <bookViews>
    <workbookView xWindow="-120" yWindow="-120" windowWidth="29040" windowHeight="15840" tabRatio="610"/>
  </bookViews>
  <sheets>
    <sheet name="дод 6" sheetId="28" r:id="rId1"/>
  </sheets>
  <definedNames>
    <definedName name="_xlnm._FilterDatabase" localSheetId="0" hidden="1">'дод 6'!$A$4:$L$285</definedName>
    <definedName name="_xlnm.Print_Titles" localSheetId="0">'дод 6'!$8:$10</definedName>
    <definedName name="_xlnm.Print_Area" localSheetId="0">'дод 6'!$B$1:$K$287</definedName>
  </definedNames>
  <calcPr calcId="162913" fullPrecision="0"/>
</workbook>
</file>

<file path=xl/calcChain.xml><?xml version="1.0" encoding="utf-8"?>
<calcChain xmlns="http://schemas.openxmlformats.org/spreadsheetml/2006/main">
  <c r="I54" i="28" l="1"/>
  <c r="I30" i="28"/>
  <c r="I64" i="28"/>
  <c r="I42" i="28" l="1"/>
  <c r="L280" i="28"/>
  <c r="H260" i="28" l="1"/>
  <c r="L260" i="28"/>
  <c r="L149" i="28" l="1"/>
  <c r="H149" i="28"/>
  <c r="I133" i="28" l="1"/>
  <c r="L115" i="28" l="1"/>
  <c r="H115" i="28"/>
  <c r="L113" i="28"/>
  <c r="H113" i="28"/>
  <c r="I97" i="28" l="1"/>
  <c r="L107" i="28"/>
  <c r="H107" i="28"/>
  <c r="L190" i="28" l="1"/>
  <c r="H190" i="28"/>
  <c r="L185" i="28"/>
  <c r="H185" i="28"/>
  <c r="L173" i="28"/>
  <c r="H173" i="28"/>
  <c r="L164" i="28"/>
  <c r="H164" i="28"/>
  <c r="L161" i="28"/>
  <c r="H161" i="28"/>
  <c r="L159" i="28"/>
  <c r="H159" i="28"/>
  <c r="L154" i="28"/>
  <c r="H154" i="28"/>
  <c r="L151" i="28"/>
  <c r="H151" i="28"/>
  <c r="L150" i="28"/>
  <c r="H150" i="28"/>
  <c r="L216" i="28" l="1"/>
  <c r="H216" i="28"/>
  <c r="I67" i="28" l="1"/>
  <c r="J86" i="28" l="1"/>
  <c r="K86" i="28"/>
  <c r="L85" i="28" l="1"/>
  <c r="L84" i="28"/>
  <c r="L83" i="28"/>
  <c r="L82" i="28"/>
  <c r="L81" i="28"/>
  <c r="L80" i="28"/>
  <c r="L79" i="28"/>
  <c r="H63" i="28" l="1"/>
  <c r="H61" i="28"/>
  <c r="H66" i="28"/>
  <c r="H59" i="28"/>
  <c r="H60" i="28"/>
  <c r="H62" i="28"/>
  <c r="H65" i="28"/>
  <c r="H67" i="28"/>
  <c r="H68" i="28"/>
  <c r="H69" i="28"/>
  <c r="H70" i="28"/>
  <c r="H71" i="28"/>
  <c r="H72" i="28"/>
  <c r="H73" i="28"/>
  <c r="H74" i="28"/>
  <c r="H75" i="28"/>
  <c r="H76" i="28"/>
  <c r="H77" i="28"/>
  <c r="H78" i="28"/>
  <c r="I86" i="28"/>
  <c r="H87" i="28"/>
  <c r="H88" i="28"/>
  <c r="H89" i="28"/>
  <c r="H90" i="28"/>
  <c r="H91" i="28"/>
  <c r="H92" i="28"/>
  <c r="H93" i="28"/>
  <c r="H94" i="28"/>
  <c r="H95" i="28"/>
  <c r="H96" i="28"/>
  <c r="H86" i="28" l="1"/>
  <c r="H64" i="28"/>
  <c r="H57" i="28" l="1"/>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K26" i="28"/>
  <c r="J26" i="28"/>
  <c r="I26" i="28"/>
  <c r="H26" i="28" l="1"/>
  <c r="I263" i="28" l="1"/>
  <c r="H271" i="28"/>
  <c r="L271" i="28"/>
  <c r="L232" i="28" l="1"/>
  <c r="L22" i="28" l="1"/>
  <c r="H22" i="28"/>
  <c r="L269" i="28" l="1"/>
  <c r="H269" i="28"/>
  <c r="L265" i="28"/>
  <c r="H265" i="28"/>
  <c r="H264" i="28"/>
  <c r="L240" i="28" l="1"/>
  <c r="H238" i="28"/>
  <c r="H239" i="28"/>
  <c r="H240" i="28"/>
  <c r="H245" i="28" l="1"/>
  <c r="L245" i="28" l="1"/>
  <c r="I231" i="28"/>
  <c r="K231" i="28"/>
  <c r="J231" i="28"/>
  <c r="I219" i="28" l="1"/>
  <c r="I223" i="28" l="1"/>
  <c r="L228" i="28"/>
  <c r="H228" i="28"/>
  <c r="L64" i="28" l="1"/>
  <c r="L28" i="28" l="1"/>
  <c r="L29" i="28"/>
  <c r="L31" i="28"/>
  <c r="L32" i="28"/>
  <c r="L33" i="28"/>
  <c r="L34" i="28"/>
  <c r="L35" i="28"/>
  <c r="L36" i="28"/>
  <c r="L37" i="28"/>
  <c r="L38" i="28"/>
  <c r="L39" i="28"/>
  <c r="L40" i="28"/>
  <c r="L41" i="28"/>
  <c r="L42" i="28"/>
  <c r="L43" i="28"/>
  <c r="L44" i="28"/>
  <c r="L45" i="28"/>
  <c r="L46" i="28"/>
  <c r="L48" i="28"/>
  <c r="L49" i="28"/>
  <c r="L51" i="28"/>
  <c r="L52" i="28"/>
  <c r="L53" i="28"/>
  <c r="L54" i="28"/>
  <c r="L55" i="28"/>
  <c r="L56" i="28"/>
  <c r="L57" i="28"/>
  <c r="L59" i="28"/>
  <c r="L60" i="28"/>
  <c r="L61" i="28"/>
  <c r="L62" i="28"/>
  <c r="L63" i="28"/>
  <c r="L67" i="28"/>
  <c r="L69" i="28"/>
  <c r="L70" i="28"/>
  <c r="L71" i="28"/>
  <c r="L72" i="28"/>
  <c r="L74" i="28"/>
  <c r="L75" i="28"/>
  <c r="L76" i="28"/>
  <c r="L77" i="28"/>
  <c r="L78" i="28"/>
  <c r="L87" i="28"/>
  <c r="L88" i="28"/>
  <c r="L89" i="28"/>
  <c r="L90" i="28"/>
  <c r="L91" i="28"/>
  <c r="L92" i="28"/>
  <c r="L93" i="28"/>
  <c r="L94" i="28"/>
  <c r="L95" i="28"/>
  <c r="L96" i="28"/>
  <c r="L98" i="28"/>
  <c r="L99" i="28"/>
  <c r="L100" i="28"/>
  <c r="L101" i="28"/>
  <c r="L102" i="28"/>
  <c r="L103" i="28"/>
  <c r="L104" i="28"/>
  <c r="L105" i="28"/>
  <c r="L106" i="28"/>
  <c r="L108" i="28"/>
  <c r="L109" i="28"/>
  <c r="L110" i="28"/>
  <c r="L111" i="28"/>
  <c r="L112" i="28"/>
  <c r="L114" i="28"/>
  <c r="L116" i="28"/>
  <c r="L117" i="28"/>
  <c r="L118" i="28"/>
  <c r="L119" i="28"/>
  <c r="L120" i="28"/>
  <c r="L121" i="28"/>
  <c r="L122" i="28"/>
  <c r="L123" i="28"/>
  <c r="L124" i="28"/>
  <c r="L125" i="28"/>
  <c r="L126" i="28"/>
  <c r="L127" i="28"/>
  <c r="L128" i="28"/>
  <c r="L129" i="28"/>
  <c r="L130" i="28"/>
  <c r="L131" i="28"/>
  <c r="L132" i="28"/>
  <c r="L134" i="28"/>
  <c r="L135" i="28"/>
  <c r="L136" i="28"/>
  <c r="L137" i="28"/>
  <c r="L139" i="28"/>
  <c r="L140" i="28"/>
  <c r="L141" i="28"/>
  <c r="L142" i="28"/>
  <c r="L143" i="28"/>
  <c r="L144" i="28"/>
  <c r="L145" i="28"/>
  <c r="L146" i="28"/>
  <c r="L148" i="28"/>
  <c r="L152" i="28"/>
  <c r="L153" i="28"/>
  <c r="L155" i="28"/>
  <c r="L156" i="28"/>
  <c r="L157" i="28"/>
  <c r="L158" i="28"/>
  <c r="L160" i="28"/>
  <c r="L162" i="28"/>
  <c r="L163" i="28"/>
  <c r="L165" i="28"/>
  <c r="L166" i="28"/>
  <c r="L167" i="28"/>
  <c r="L168" i="28"/>
  <c r="L169" i="28"/>
  <c r="L73" i="28" l="1"/>
  <c r="L138" i="28"/>
  <c r="L68" i="28" l="1"/>
  <c r="L66" i="28" l="1"/>
  <c r="L65" i="28"/>
  <c r="I58" i="28" l="1"/>
  <c r="H121" i="28"/>
  <c r="H144" i="28"/>
  <c r="L267" i="28" l="1"/>
  <c r="H267" i="28"/>
  <c r="J97" i="28" l="1"/>
  <c r="H106" i="28"/>
  <c r="H249" i="28" l="1"/>
  <c r="H250" i="28"/>
  <c r="H251" i="28"/>
  <c r="L249" i="28"/>
  <c r="L250" i="28"/>
  <c r="L50" i="28" l="1"/>
  <c r="L47" i="28" l="1"/>
  <c r="H266" i="28"/>
  <c r="L266" i="28"/>
  <c r="L195" i="28" l="1"/>
  <c r="H195" i="28"/>
  <c r="L241" i="28" l="1"/>
  <c r="H241" i="28"/>
  <c r="L209" i="28" l="1"/>
  <c r="H209" i="28"/>
  <c r="H213" i="28" l="1"/>
  <c r="H214" i="28"/>
  <c r="H212" i="28"/>
  <c r="I205" i="28" l="1"/>
  <c r="H207" i="28"/>
  <c r="L207" i="28" l="1"/>
  <c r="J133" i="28" l="1"/>
  <c r="K133" i="28"/>
  <c r="L133" i="28" l="1"/>
  <c r="L242" i="28"/>
  <c r="H197" i="28" l="1"/>
  <c r="L197" i="28"/>
  <c r="L262" i="28" l="1"/>
  <c r="L235" i="28" l="1"/>
  <c r="H235" i="28"/>
  <c r="L30" i="28" l="1"/>
  <c r="L230" i="28"/>
  <c r="L199" i="28"/>
  <c r="L244" i="28" l="1"/>
  <c r="H244" i="28"/>
  <c r="L21" i="28" l="1"/>
  <c r="H21" i="28"/>
  <c r="L86" i="28" l="1"/>
  <c r="I147" i="28" l="1"/>
  <c r="L189" i="28" l="1"/>
  <c r="H189" i="28"/>
  <c r="J290" i="28" l="1"/>
  <c r="K290" i="28"/>
  <c r="J293" i="28"/>
  <c r="K293" i="28"/>
  <c r="L211" i="28" l="1"/>
  <c r="H155" i="28" l="1"/>
  <c r="H122" i="28" l="1"/>
  <c r="H104" i="28" l="1"/>
  <c r="I290" i="28" l="1"/>
  <c r="I293" i="28"/>
  <c r="J58" i="28" l="1"/>
  <c r="K58" i="28"/>
  <c r="L58" i="28" l="1"/>
  <c r="L227" i="28"/>
  <c r="L229" i="28"/>
  <c r="H229" i="28"/>
  <c r="H227" i="28"/>
  <c r="H226" i="28"/>
  <c r="H225" i="28"/>
  <c r="H224" i="28"/>
  <c r="L203" i="28" l="1"/>
  <c r="L184" i="28" l="1"/>
  <c r="H153" i="28" l="1"/>
  <c r="H261" i="28"/>
  <c r="L256" i="28" l="1"/>
  <c r="L252" i="28"/>
  <c r="L23" i="28" l="1"/>
  <c r="H23" i="28"/>
  <c r="L201" i="28" l="1"/>
  <c r="L202" i="28"/>
  <c r="J200" i="28"/>
  <c r="K200" i="28"/>
  <c r="I200" i="28"/>
  <c r="H202" i="28"/>
  <c r="L200" i="28" l="1"/>
  <c r="L196" i="28"/>
  <c r="H196" i="28"/>
  <c r="H210" i="28" l="1"/>
  <c r="L210" i="28"/>
  <c r="K205" i="28" l="1"/>
  <c r="L13" i="28" l="1"/>
  <c r="H136" i="28" l="1"/>
  <c r="H167" i="28" l="1"/>
  <c r="L18" i="28" l="1"/>
  <c r="H18" i="28"/>
  <c r="L281" i="28" l="1"/>
  <c r="H281" i="28"/>
  <c r="H184" i="28"/>
  <c r="H174" i="28"/>
  <c r="L174" i="28"/>
  <c r="H162" i="28"/>
  <c r="H158" i="28"/>
  <c r="H13" i="28"/>
  <c r="I298" i="28" l="1"/>
  <c r="J298" i="28"/>
  <c r="H137" i="28"/>
  <c r="H146" i="28"/>
  <c r="H143" i="28"/>
  <c r="H142" i="28"/>
  <c r="H141" i="28"/>
  <c r="H140" i="28"/>
  <c r="H139" i="28"/>
  <c r="H138" i="28"/>
  <c r="H135" i="28"/>
  <c r="K298" i="28"/>
  <c r="H134" i="28"/>
  <c r="H298" i="28" l="1"/>
  <c r="H145" i="28"/>
  <c r="H133" i="28" s="1"/>
  <c r="H20" i="28" l="1"/>
  <c r="H276" i="28" l="1"/>
  <c r="L276" i="28"/>
  <c r="L188" i="28" l="1"/>
  <c r="H188" i="28"/>
  <c r="L172" i="28" l="1"/>
  <c r="H172" i="28"/>
  <c r="L208" i="28" l="1"/>
  <c r="H208" i="28"/>
  <c r="L279" i="28" l="1"/>
  <c r="H131" i="28" l="1"/>
  <c r="H126" i="28"/>
  <c r="H103" i="28" l="1"/>
  <c r="H99" i="28"/>
  <c r="H100" i="28"/>
  <c r="H101" i="28"/>
  <c r="H102" i="28"/>
  <c r="H105" i="28"/>
  <c r="H108" i="28"/>
  <c r="H109" i="28"/>
  <c r="H110" i="28"/>
  <c r="H111" i="28"/>
  <c r="H112" i="28"/>
  <c r="H114" i="28"/>
  <c r="H116" i="28"/>
  <c r="H117" i="28"/>
  <c r="H118" i="28"/>
  <c r="H119" i="28"/>
  <c r="H120" i="28"/>
  <c r="H123" i="28"/>
  <c r="H124" i="28"/>
  <c r="H125" i="28"/>
  <c r="H127" i="28"/>
  <c r="H128" i="28"/>
  <c r="H129" i="28"/>
  <c r="H130" i="28"/>
  <c r="H132" i="28"/>
  <c r="H98" i="28"/>
  <c r="H297" i="28" s="1"/>
  <c r="L27" i="28" l="1"/>
  <c r="H279" i="28" l="1"/>
  <c r="I295" i="28" l="1"/>
  <c r="J295" i="28"/>
  <c r="K295" i="28"/>
  <c r="I297" i="28"/>
  <c r="J297" i="28"/>
  <c r="K297" i="28"/>
  <c r="I299" i="28"/>
  <c r="J299" i="28"/>
  <c r="K299" i="28"/>
  <c r="I300" i="28"/>
  <c r="J300" i="28"/>
  <c r="K300" i="28"/>
  <c r="I301" i="28"/>
  <c r="J301" i="28"/>
  <c r="K301" i="28"/>
  <c r="I302" i="28"/>
  <c r="J302" i="28"/>
  <c r="K302" i="28"/>
  <c r="I303" i="28"/>
  <c r="J303" i="28"/>
  <c r="K303" i="28"/>
  <c r="I304" i="28"/>
  <c r="J304" i="28"/>
  <c r="K304" i="28"/>
  <c r="I305" i="28"/>
  <c r="J305" i="28"/>
  <c r="K305" i="28"/>
  <c r="J306" i="28"/>
  <c r="K306" i="28"/>
  <c r="K307" i="28" l="1"/>
  <c r="J307" i="28"/>
  <c r="H157" i="28" l="1"/>
  <c r="H152" i="28"/>
  <c r="K97" i="28"/>
  <c r="L97" i="28" s="1"/>
  <c r="L226" i="28"/>
  <c r="L225" i="28"/>
  <c r="L224" i="28"/>
  <c r="K223" i="28"/>
  <c r="J223" i="28"/>
  <c r="L255" i="28"/>
  <c r="H255" i="28"/>
  <c r="L254" i="28"/>
  <c r="H254" i="28"/>
  <c r="K253" i="28"/>
  <c r="J253" i="28"/>
  <c r="I253" i="28"/>
  <c r="L223" i="28" l="1"/>
  <c r="H253" i="28"/>
  <c r="N253" i="28" s="1"/>
  <c r="H301" i="28"/>
  <c r="H223" i="28"/>
  <c r="L253" i="28"/>
  <c r="I306" i="28"/>
  <c r="I307" i="28" l="1"/>
  <c r="L275" i="28" l="1"/>
  <c r="H275" i="28"/>
  <c r="I274" i="28"/>
  <c r="J274" i="28"/>
  <c r="K274" i="28"/>
  <c r="J219" i="28" l="1"/>
  <c r="K219" i="28"/>
  <c r="H168" i="28" l="1"/>
  <c r="J147" i="28"/>
  <c r="K147" i="28"/>
  <c r="J205" i="28"/>
  <c r="I247" i="28"/>
  <c r="J247" i="28"/>
  <c r="K247" i="28"/>
  <c r="I257" i="28"/>
  <c r="J257" i="28"/>
  <c r="K257" i="28"/>
  <c r="L259" i="28"/>
  <c r="H259" i="28"/>
  <c r="J263" i="28"/>
  <c r="K263" i="28"/>
  <c r="L277" i="28"/>
  <c r="H277" i="28"/>
  <c r="L278" i="28"/>
  <c r="H278" i="28"/>
  <c r="L264" i="28"/>
  <c r="L258" i="28"/>
  <c r="H258" i="28"/>
  <c r="H304" i="28" s="1"/>
  <c r="L248" i="28"/>
  <c r="H248" i="28"/>
  <c r="H232" i="28"/>
  <c r="H201" i="28"/>
  <c r="H300" i="28" s="1"/>
  <c r="L220" i="28"/>
  <c r="H220" i="28"/>
  <c r="L206" i="28"/>
  <c r="H206" i="28"/>
  <c r="H148" i="28"/>
  <c r="H299" i="28" s="1"/>
  <c r="L263" i="28" l="1"/>
  <c r="L147" i="28"/>
  <c r="H305" i="28"/>
  <c r="L205" i="28"/>
  <c r="H295" i="28"/>
  <c r="L282" i="28" l="1"/>
  <c r="H280" i="28" l="1"/>
  <c r="H282" i="28"/>
  <c r="H283" i="28"/>
  <c r="H306" i="28" l="1"/>
  <c r="H274" i="28"/>
  <c r="L238" i="28"/>
  <c r="L218" i="28" l="1"/>
  <c r="L180" i="28"/>
  <c r="H180" i="28"/>
  <c r="H192" i="28"/>
  <c r="L192" i="28"/>
  <c r="L239" i="28"/>
  <c r="L171" i="28"/>
  <c r="H171" i="28"/>
  <c r="H170" i="28"/>
  <c r="H169" i="28"/>
  <c r="L170" i="28"/>
  <c r="H234" i="28"/>
  <c r="H233" i="28"/>
  <c r="L233" i="28"/>
  <c r="L182" i="28"/>
  <c r="H182" i="28"/>
  <c r="L178" i="28"/>
  <c r="H178" i="28"/>
  <c r="H191" i="28"/>
  <c r="H15" i="28"/>
  <c r="L15" i="28"/>
  <c r="H243" i="28"/>
  <c r="L236" i="28"/>
  <c r="L237" i="28"/>
  <c r="L243" i="28"/>
  <c r="L246" i="28"/>
  <c r="I11" i="28"/>
  <c r="I284" i="28" s="1"/>
  <c r="J11" i="28"/>
  <c r="J284" i="28" s="1"/>
  <c r="K11" i="28"/>
  <c r="K284" i="28" s="1"/>
  <c r="H24" i="28"/>
  <c r="H16" i="28"/>
  <c r="H17" i="28"/>
  <c r="H19" i="28"/>
  <c r="L17" i="28"/>
  <c r="L19" i="28"/>
  <c r="L20" i="28"/>
  <c r="L24" i="28"/>
  <c r="H12" i="28"/>
  <c r="H163" i="28"/>
  <c r="H156" i="28"/>
  <c r="H203" i="28"/>
  <c r="H200" i="28" s="1"/>
  <c r="H303" i="28"/>
  <c r="H186" i="28"/>
  <c r="H268" i="28"/>
  <c r="H215" i="28"/>
  <c r="L215" i="28"/>
  <c r="H181" i="28"/>
  <c r="L181" i="28"/>
  <c r="H160" i="28"/>
  <c r="L285" i="28"/>
  <c r="H177" i="28"/>
  <c r="L177" i="28"/>
  <c r="H179" i="28"/>
  <c r="L179" i="28"/>
  <c r="H166" i="28"/>
  <c r="H270" i="28"/>
  <c r="L270" i="28"/>
  <c r="H272" i="28"/>
  <c r="L272" i="28"/>
  <c r="H165" i="28"/>
  <c r="H198" i="28"/>
  <c r="L198" i="28"/>
  <c r="H217" i="28"/>
  <c r="L217" i="28"/>
  <c r="H193" i="28"/>
  <c r="L193" i="28"/>
  <c r="H183" i="28"/>
  <c r="L183" i="28"/>
  <c r="H176" i="28"/>
  <c r="L176" i="28"/>
  <c r="H237" i="28"/>
  <c r="H236" i="28"/>
  <c r="L273" i="28"/>
  <c r="H222" i="28"/>
  <c r="L222" i="28"/>
  <c r="L204" i="28"/>
  <c r="H194" i="28"/>
  <c r="L194" i="28"/>
  <c r="L191" i="28"/>
  <c r="H187" i="28"/>
  <c r="L187" i="28"/>
  <c r="H175" i="28"/>
  <c r="L175" i="28"/>
  <c r="L25" i="28"/>
  <c r="L16" i="28"/>
  <c r="H14" i="28"/>
  <c r="L14" i="28"/>
  <c r="L12" i="28"/>
  <c r="L283" i="28"/>
  <c r="L212" i="28"/>
  <c r="H221" i="28"/>
  <c r="L221" i="28"/>
  <c r="L251" i="28"/>
  <c r="L268" i="28"/>
  <c r="L186" i="28"/>
  <c r="H242" i="28"/>
  <c r="H263" i="28" l="1"/>
  <c r="H231" i="28"/>
  <c r="M231" i="28" s="1"/>
  <c r="H290" i="28"/>
  <c r="H293" i="28"/>
  <c r="L11" i="28"/>
  <c r="H302" i="28"/>
  <c r="H97" i="28"/>
  <c r="H11" i="28"/>
  <c r="H219" i="28"/>
  <c r="H147" i="28"/>
  <c r="H205" i="28"/>
  <c r="N205" i="28" s="1"/>
  <c r="H247" i="28"/>
  <c r="H257" i="28"/>
  <c r="L219" i="28"/>
  <c r="L257" i="28"/>
  <c r="H58" i="28"/>
  <c r="U60" i="28" s="1"/>
  <c r="L247" i="28"/>
  <c r="L274" i="28"/>
  <c r="L234" i="28"/>
  <c r="L231" i="28" s="1"/>
  <c r="L261" i="28"/>
  <c r="H284" i="28" l="1"/>
  <c r="H307" i="28"/>
  <c r="L26" i="28"/>
  <c r="L284" i="28" s="1"/>
  <c r="N219" i="28" l="1"/>
</calcChain>
</file>

<file path=xl/sharedStrings.xml><?xml version="1.0" encoding="utf-8"?>
<sst xmlns="http://schemas.openxmlformats.org/spreadsheetml/2006/main" count="1288" uniqueCount="564">
  <si>
    <t>080101</t>
  </si>
  <si>
    <t>250404</t>
  </si>
  <si>
    <t>Загальний фонд</t>
  </si>
  <si>
    <t>ВСЬОГО</t>
  </si>
  <si>
    <t>120201</t>
  </si>
  <si>
    <t>Спеціальний фонд</t>
  </si>
  <si>
    <t>250380</t>
  </si>
  <si>
    <t>110103</t>
  </si>
  <si>
    <t>080203</t>
  </si>
  <si>
    <t xml:space="preserve">Інші видатки </t>
  </si>
  <si>
    <t>080300</t>
  </si>
  <si>
    <t>240601</t>
  </si>
  <si>
    <t>Охорона та раціональне використання  природних ресурсів</t>
  </si>
  <si>
    <t>100203</t>
  </si>
  <si>
    <t>180404</t>
  </si>
  <si>
    <t>210110</t>
  </si>
  <si>
    <t>160101</t>
  </si>
  <si>
    <t>100102</t>
  </si>
  <si>
    <t>100302</t>
  </si>
  <si>
    <t>Інші заходи у сфері електротранспорту</t>
  </si>
  <si>
    <t>(грн.)</t>
  </si>
  <si>
    <t>Код тимчасової класифікації видатків та кредитування місцевого бюджету</t>
  </si>
  <si>
    <t>0921</t>
  </si>
  <si>
    <t>0922</t>
  </si>
  <si>
    <t>0960</t>
  </si>
  <si>
    <t>0990</t>
  </si>
  <si>
    <t>0133</t>
  </si>
  <si>
    <t>1040</t>
  </si>
  <si>
    <t>0810</t>
  </si>
  <si>
    <t>1090</t>
  </si>
  <si>
    <t>1030</t>
  </si>
  <si>
    <t>0180</t>
  </si>
  <si>
    <t>150202</t>
  </si>
  <si>
    <t>0830</t>
  </si>
  <si>
    <t>0731</t>
  </si>
  <si>
    <t>0733</t>
  </si>
  <si>
    <t>0721</t>
  </si>
  <si>
    <t>240602</t>
  </si>
  <si>
    <t>0512</t>
  </si>
  <si>
    <t>0540</t>
  </si>
  <si>
    <t>Утилізація відходів</t>
  </si>
  <si>
    <t>0443</t>
  </si>
  <si>
    <t>0421</t>
  </si>
  <si>
    <t>0320</t>
  </si>
  <si>
    <t>0829</t>
  </si>
  <si>
    <t>0822</t>
  </si>
  <si>
    <t>0610</t>
  </si>
  <si>
    <t>0620</t>
  </si>
  <si>
    <t>150101</t>
  </si>
  <si>
    <t>0490</t>
  </si>
  <si>
    <t>0456</t>
  </si>
  <si>
    <t>0511</t>
  </si>
  <si>
    <t>Програма сприяння діяльності об'єднань співвласників багатоквартирних будинків у м.Полтава на 2015-2020 роки</t>
  </si>
  <si>
    <t>0910</t>
  </si>
  <si>
    <t>240604</t>
  </si>
  <si>
    <t>090501</t>
  </si>
  <si>
    <t>Організація та проведення громадських робіт</t>
  </si>
  <si>
    <t>1050</t>
  </si>
  <si>
    <t>8600</t>
  </si>
  <si>
    <t>1000000</t>
  </si>
  <si>
    <t>1010</t>
  </si>
  <si>
    <t>1070</t>
  </si>
  <si>
    <t>5011</t>
  </si>
  <si>
    <t>5062</t>
  </si>
  <si>
    <t>5061</t>
  </si>
  <si>
    <t>2010</t>
  </si>
  <si>
    <t>6030</t>
  </si>
  <si>
    <t>0828</t>
  </si>
  <si>
    <t>Виконавчий комітет Полтавської міської ради</t>
  </si>
  <si>
    <t>Управління адміністративних послуг Полтавської міської ради</t>
  </si>
  <si>
    <t>Управління житлово - комунального господарства виконавчого комітету Полтавської міської ради</t>
  </si>
  <si>
    <t>Управління майном  комунальної  власності  міста</t>
  </si>
  <si>
    <t xml:space="preserve">Управління з питань містобудування та архітектури </t>
  </si>
  <si>
    <t>Управління капітального будівництва Полтавського міськвиконкому</t>
  </si>
  <si>
    <t>Полтавське міське управління земельних ресурсів та земельного кадастру</t>
  </si>
  <si>
    <t>Бюджетно - фінансове управління виконавчого комітету Полтавської міської ради</t>
  </si>
  <si>
    <t>0930</t>
  </si>
  <si>
    <t>5012</t>
  </si>
  <si>
    <t>0470</t>
  </si>
  <si>
    <t>Заходи з енергозбереження</t>
  </si>
  <si>
    <t>Програма поводження з тваринами та регулювання чисельності безпритульних тварин у м. Полтава на 2017-2021 роки</t>
  </si>
  <si>
    <t>250913</t>
  </si>
  <si>
    <t>Проведення заходів із землеустрою</t>
  </si>
  <si>
    <t xml:space="preserve">Багатопрофільна стаціонарна медична допомога населенню </t>
  </si>
  <si>
    <t>Лікарсько-акушерська допомога вагітним, породіллям та новонародженим</t>
  </si>
  <si>
    <t>0726</t>
  </si>
  <si>
    <t>Охорона та раціональне використання природних ресурсів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</si>
  <si>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</si>
  <si>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Підтримка спорту вищих досягнень та організацій, які здійснюють фізкультурно-спортивну діяльність в  регіоні </t>
  </si>
  <si>
    <t>Міська цільова соціальна Програма розвитку фізичної культури і спорту на 2017-2021 роки</t>
  </si>
  <si>
    <t>3241</t>
  </si>
  <si>
    <t>Забезпечення діяльності інших закладів у сфері соціального захисту і соціального забезпечення</t>
  </si>
  <si>
    <t>3210</t>
  </si>
  <si>
    <t>3105</t>
  </si>
  <si>
    <t>3192</t>
  </si>
  <si>
    <t>3242</t>
  </si>
  <si>
    <t>Інші заходи у сфері соціального захисту і соціального забезпечення</t>
  </si>
  <si>
    <t>3700000</t>
  </si>
  <si>
    <t>3719770</t>
  </si>
  <si>
    <t>9770</t>
  </si>
  <si>
    <t>Інші субвенції  з місцевого бюджету</t>
  </si>
  <si>
    <t>0600000</t>
  </si>
  <si>
    <t>0611010</t>
  </si>
  <si>
    <t>Надання дошкільної  освіти</t>
  </si>
  <si>
    <t>0618311</t>
  </si>
  <si>
    <t>8311</t>
  </si>
  <si>
    <t>1014020</t>
  </si>
  <si>
    <t>4020</t>
  </si>
  <si>
    <t>4060</t>
  </si>
  <si>
    <t>Фінансова підтримка фiлармонiй, художніх і музичних колективів, ансамблів, концертних та циркових організацій</t>
  </si>
  <si>
    <t>Забезпечення діяльності палаців i будинків культури, клубів, центрів дозвілля та iнших клубних закладів</t>
  </si>
  <si>
    <t>1014060</t>
  </si>
  <si>
    <t>4081</t>
  </si>
  <si>
    <t>Забезпечення діяльності інших закладів в галузі культури і мистецтва</t>
  </si>
  <si>
    <t>3121</t>
  </si>
  <si>
    <t>3131</t>
  </si>
  <si>
    <t>3123</t>
  </si>
  <si>
    <t>3140</t>
  </si>
  <si>
    <t>0700000</t>
  </si>
  <si>
    <t>3400000</t>
  </si>
  <si>
    <t>1200000</t>
  </si>
  <si>
    <t>3100000</t>
  </si>
  <si>
    <t>3110180</t>
  </si>
  <si>
    <t>Інша діяльність у сфері державного управління</t>
  </si>
  <si>
    <t>3600000</t>
  </si>
  <si>
    <t>3617130</t>
  </si>
  <si>
    <t>7130</t>
  </si>
  <si>
    <t>Програма розвитку земельних відносин та охорони земель  міста Полтава на 2018-2022 роки</t>
  </si>
  <si>
    <t>3617660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</si>
  <si>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</si>
  <si>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</si>
  <si>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8110</t>
  </si>
  <si>
    <t>Заходи із запобігання та ліквідації надзвичайних ситуацій та наслідків стихійного лиха</t>
  </si>
  <si>
    <t>8120</t>
  </si>
  <si>
    <t>Заходи з організації рятування на водах</t>
  </si>
  <si>
    <t>1600000</t>
  </si>
  <si>
    <t>1617350</t>
  </si>
  <si>
    <t>7350</t>
  </si>
  <si>
    <t>Розробка схем  планування та забудови територій  (містобудівної документації)</t>
  </si>
  <si>
    <t>150000</t>
  </si>
  <si>
    <t>0200000</t>
  </si>
  <si>
    <t>0218420</t>
  </si>
  <si>
    <t>8420</t>
  </si>
  <si>
    <t>Інші заходи у сфері  засобів масової інформації</t>
  </si>
  <si>
    <t>0210180</t>
  </si>
  <si>
    <t>0712010</t>
  </si>
  <si>
    <t>0712030</t>
  </si>
  <si>
    <t>0712080</t>
  </si>
  <si>
    <t>Амбулаторно-поліклінічна допомога населенню, крім первинної медичної допомоги</t>
  </si>
  <si>
    <t>0712111</t>
  </si>
  <si>
    <t>2030</t>
  </si>
  <si>
    <t>2080</t>
  </si>
  <si>
    <t>2111</t>
  </si>
  <si>
    <t>Первинна медична допомога населенню, що надається центрами первинної медичної (медико-санітарної) допомоги</t>
  </si>
  <si>
    <t>8312</t>
  </si>
  <si>
    <t>0718312</t>
  </si>
  <si>
    <t>0718330</t>
  </si>
  <si>
    <t>8330</t>
  </si>
  <si>
    <t>Інша діяльність у сфері екології та охорони природних ресурсів</t>
  </si>
  <si>
    <t>7325</t>
  </si>
  <si>
    <t>Будівництво споруд, установ та закладів фізичної культури і спорту</t>
  </si>
  <si>
    <t>1213242</t>
  </si>
  <si>
    <t>1216011</t>
  </si>
  <si>
    <t>6011</t>
  </si>
  <si>
    <t>Експлуатація та технічне обслуговування житлового фонду</t>
  </si>
  <si>
    <t>1216015</t>
  </si>
  <si>
    <t>6015</t>
  </si>
  <si>
    <t>Забезпечення надійної та безперебійної експлуатації ліфтів</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</si>
  <si>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</si>
  <si>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</si>
  <si>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</si>
  <si>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1216030</t>
  </si>
  <si>
    <t>Організація благоустрою населених пунктів</t>
  </si>
  <si>
    <t>1216090</t>
  </si>
  <si>
    <t>6090</t>
  </si>
  <si>
    <t>0640</t>
  </si>
  <si>
    <t>Інша діяльність у сфері житлово-комунального господарства</t>
  </si>
  <si>
    <t>1217310</t>
  </si>
  <si>
    <t>7310</t>
  </si>
  <si>
    <t>1217330</t>
  </si>
  <si>
    <t>7330</t>
  </si>
  <si>
    <t>Будівництво об'єктів житлово-комунального господарства</t>
  </si>
  <si>
    <t>1217426</t>
  </si>
  <si>
    <t>7426</t>
  </si>
  <si>
    <t>1217461</t>
  </si>
  <si>
    <t>7461</t>
  </si>
  <si>
    <t>Утримання та розвиток автомобільних доріг та дорожньої інфраструктури за рахунок коштів місцевого бюджету</t>
  </si>
  <si>
    <t>1217640</t>
  </si>
  <si>
    <t>7640</t>
  </si>
  <si>
    <t>1217670</t>
  </si>
  <si>
    <t>7670</t>
  </si>
  <si>
    <t>Внески до статутного капіталу суб’єктів господарювання</t>
  </si>
  <si>
    <t>1218311</t>
  </si>
  <si>
    <t>1014030</t>
  </si>
  <si>
    <t>4030</t>
  </si>
  <si>
    <t>0824</t>
  </si>
  <si>
    <t>Забезпечення діяльності бібліотек</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</si>
  <si>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</si>
  <si>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Дата та номер документа, яким затверджено місцеву / регіональну програму</t>
  </si>
  <si>
    <t>Усього</t>
  </si>
  <si>
    <t>у тому числі бюджет розвитку</t>
  </si>
  <si>
    <t>Код  ПКВКМБ</t>
  </si>
  <si>
    <t>Код  ТПКВКМБ</t>
  </si>
  <si>
    <t>Код ФКВКБ</t>
  </si>
  <si>
    <t>1216014</t>
  </si>
  <si>
    <t>6014</t>
  </si>
  <si>
    <t>Забезпечення збору та вивезення сміття і відходів</t>
  </si>
  <si>
    <t xml:space="preserve">Інші програми та заходи у сфері освіти </t>
  </si>
  <si>
    <t>1014050</t>
  </si>
  <si>
    <t>4050</t>
  </si>
  <si>
    <t>0827</t>
  </si>
  <si>
    <t>Забезпечення діяльності заповідників</t>
  </si>
  <si>
    <t>Міська Програма оздоровлення та відпочинку дітей м.Полтава на 2019-2023 роки</t>
  </si>
  <si>
    <t>5052</t>
  </si>
  <si>
    <t>Програма охорони довкілля в місті Полтава на 2017-2021 роки (зі змінами)</t>
  </si>
  <si>
    <t>Програма з ліквідації амброзії полинолистої на території м.Полтава на 2017-2021 рр.</t>
  </si>
  <si>
    <t>5042</t>
  </si>
  <si>
    <t>Програма "Безпечне місто" на 2016-2023 роки</t>
  </si>
  <si>
    <t>3410180</t>
  </si>
  <si>
    <t>Найменування  місцевої (регіональної) програми</t>
  </si>
  <si>
    <t>0717322</t>
  </si>
  <si>
    <t>7322</t>
  </si>
  <si>
    <t>Будівництво медичних установ та закладів</t>
  </si>
  <si>
    <t>0712100</t>
  </si>
  <si>
    <t>2100</t>
  </si>
  <si>
    <t>0722</t>
  </si>
  <si>
    <t xml:space="preserve">Стоматологічна допомога населенню </t>
  </si>
  <si>
    <t>Програми підтримки соціальних гарантій військовослужбовців та організація допомоги військовим частинам, іншим військовим формуванням, установам Збройних Сил України, Міністерства внутрішніх справ України, підприємствам, установам, організаціям м.Полтави залучених до питань територіальної оборони, мобілізаційної підготовки та цивільного захисту  на 2017-2019 роки</t>
  </si>
  <si>
    <t>0219800</t>
  </si>
  <si>
    <t>9800</t>
  </si>
  <si>
    <t>Субвенція з місцевого бюджету державному бюджету  на виконання програм соціально-економічного розвитку</t>
  </si>
  <si>
    <t>Будівництво інших об'єктів комунальної власності</t>
  </si>
  <si>
    <t xml:space="preserve"> Програма  впровадження системи електронного документообігу  в Полтавській  міській раді та її виконавчих органах на період  2019 - 2020 роки. </t>
  </si>
  <si>
    <t>1217340</t>
  </si>
  <si>
    <t>7340</t>
  </si>
  <si>
    <t>Проектування, реставрація та охорона пам'яток архітектури</t>
  </si>
  <si>
    <t>3719800</t>
  </si>
  <si>
    <t>0610180</t>
  </si>
  <si>
    <t xml:space="preserve"> Програма  посилення   конкурентоспроможності малого та середнього підприємництва м.Полтава на 2018 - 2022 роки. </t>
  </si>
  <si>
    <t>1610180</t>
  </si>
  <si>
    <t>1510180</t>
  </si>
  <si>
    <t>1210180</t>
  </si>
  <si>
    <t>1010180</t>
  </si>
  <si>
    <t>0710180</t>
  </si>
  <si>
    <t>3719740</t>
  </si>
  <si>
    <t>9740</t>
  </si>
  <si>
    <t>Субвенція з місцевого бюджету на здійснення природоохоронних заходів</t>
  </si>
  <si>
    <t>Програма забезпечення молоді житлом у м.Полтава на 2018-2022 роки</t>
  </si>
  <si>
    <t>1518821</t>
  </si>
  <si>
    <t>8821</t>
  </si>
  <si>
    <t>1060</t>
  </si>
  <si>
    <t xml:space="preserve">Надання пільгових довгострокових кредитів молодим сім’ям та одиноким молодим громадянам на будівництво/придбання житла </t>
  </si>
  <si>
    <t>3710180</t>
  </si>
  <si>
    <t>1516084</t>
  </si>
  <si>
    <t>6084</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</si>
  <si>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</si>
  <si>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3300000</t>
  </si>
  <si>
    <t>3310180</t>
  </si>
  <si>
    <t>Департамент з питань реєстрації</t>
  </si>
  <si>
    <t>270000</t>
  </si>
  <si>
    <t>Департамент економіки та інвестицій</t>
  </si>
  <si>
    <t>2710180</t>
  </si>
  <si>
    <t>3000000</t>
  </si>
  <si>
    <t>3010180</t>
  </si>
  <si>
    <t>3018110</t>
  </si>
  <si>
    <t>3018120</t>
  </si>
  <si>
    <t>3019800</t>
  </si>
  <si>
    <t>1400000</t>
  </si>
  <si>
    <t>1410180</t>
  </si>
  <si>
    <t>1418311</t>
  </si>
  <si>
    <t>1013121</t>
  </si>
  <si>
    <t>1013123</t>
  </si>
  <si>
    <t>1013131</t>
  </si>
  <si>
    <t>1013140</t>
  </si>
  <si>
    <t>1013242</t>
  </si>
  <si>
    <t>1015011</t>
  </si>
  <si>
    <t>1015012</t>
  </si>
  <si>
    <t>1015061</t>
  </si>
  <si>
    <t>1015042</t>
  </si>
  <si>
    <t>1015052</t>
  </si>
  <si>
    <t>1015062</t>
  </si>
  <si>
    <t>1017325</t>
  </si>
  <si>
    <t>Програма підтримки об'єднань співвласників багатоквартирних будинків в м. Полтава на 2020-2025 роки</t>
  </si>
  <si>
    <t>Програма розвитку житлово-комунального господарства та благоустрою м.Полтави на 2020 рік</t>
  </si>
  <si>
    <t>код бюджету</t>
  </si>
  <si>
    <t xml:space="preserve"> Інспекція по контролю за благоустроєм, екологічним та санітарним станом міста </t>
  </si>
  <si>
    <t>МВК</t>
  </si>
  <si>
    <t>охорона здор</t>
  </si>
  <si>
    <t>соц.розвиток</t>
  </si>
  <si>
    <t>культура</t>
  </si>
  <si>
    <t>УЖКГ</t>
  </si>
  <si>
    <t>інспекція</t>
  </si>
  <si>
    <t>ДЕІ</t>
  </si>
  <si>
    <t>УНС</t>
  </si>
  <si>
    <t>УАП</t>
  </si>
  <si>
    <t>Земля</t>
  </si>
  <si>
    <t>БФУ</t>
  </si>
  <si>
    <t>Надання спеціальної освіти мистецькими школами</t>
  </si>
  <si>
    <t xml:space="preserve"> Програма  впровадження системи електронного документообігу  в Полтавській  міській раді та її виконавчих органах на період  2021 - 2023 роки. </t>
  </si>
  <si>
    <t xml:space="preserve">Програма соціального забезпечення та соціального захисту населення м. Полтава  „Турбота” на 2021 рік </t>
  </si>
  <si>
    <t>0611021</t>
  </si>
  <si>
    <t>1021</t>
  </si>
  <si>
    <t xml:space="preserve">Надання загальної середньої освіти закладами загальної середньої освіти </t>
  </si>
  <si>
    <t>0611022</t>
  </si>
  <si>
    <t>1022</t>
  </si>
  <si>
    <t>0611023</t>
  </si>
  <si>
    <t>1023</t>
  </si>
  <si>
    <t>0611026</t>
  </si>
  <si>
    <t>1026</t>
  </si>
  <si>
    <t xml:space="preserve">Надання загальної середньої освіти міжшкільними ресурсними центрами </t>
  </si>
  <si>
    <t>0611070</t>
  </si>
  <si>
    <t>Надання позашкільної освіти закладами позашкільної освіти, заходи із позашкільної роботи з дітьми</t>
  </si>
  <si>
    <t>0611091</t>
  </si>
  <si>
    <t>1091</t>
  </si>
  <si>
    <t xml:space="preserve">Підготовка кадрів закладами професійної (професійно-технічної) освіти та іншими закладами освіти за рахунок коштів місцевого бюджету </t>
  </si>
  <si>
    <t>0611141</t>
  </si>
  <si>
    <t>1141</t>
  </si>
  <si>
    <t xml:space="preserve">Забезпечення діяльності інших закладів у сфері освіти </t>
  </si>
  <si>
    <t>0611142</t>
  </si>
  <si>
    <t>1142</t>
  </si>
  <si>
    <t>0611151</t>
  </si>
  <si>
    <t>1151</t>
  </si>
  <si>
    <t xml:space="preserve">Забезпечення діяльності інклюзивно-ресурсних центрів за рахунок коштів місцевого бюджету </t>
  </si>
  <si>
    <t>0611160</t>
  </si>
  <si>
    <t>1160</t>
  </si>
  <si>
    <t xml:space="preserve">Забезпечення діяльності центрів професійного розвитку педагогічних працівників </t>
  </si>
  <si>
    <t>Програма часткового відшкодування відсоткових ставок за залученими кредитами на заходи з підвищення енергоефективності у м. Полтава на 2015-2025 роки</t>
  </si>
  <si>
    <t>1011080</t>
  </si>
  <si>
    <t>1080</t>
  </si>
  <si>
    <t>Утримання та забезпечення діяльності центрів соціальних служб</t>
  </si>
  <si>
    <t xml:space="preserve">Заходи державної політики з питань сім'ї   </t>
  </si>
  <si>
    <t>Здійснення заходів та реалізація проектів на виконання Державної цільової соціальної програми "Молодь України"</t>
  </si>
  <si>
    <t>1014040</t>
  </si>
  <si>
    <t>4040</t>
  </si>
  <si>
    <t>Забезпечення діяльності музеїв i виставок</t>
  </si>
  <si>
    <t>1014082</t>
  </si>
  <si>
    <t>4082</t>
  </si>
  <si>
    <t>Інші заходи в галузі культури і мистецтва</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</si>
  <si>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</si>
  <si>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</si>
  <si>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1015031</t>
  </si>
  <si>
    <t>5031</t>
  </si>
  <si>
    <t>Утримання та навчально-тренувальна робота комунальних дитячо-юнацьких спортивних шкіл</t>
  </si>
  <si>
    <t>1015032</t>
  </si>
  <si>
    <t>5032</t>
  </si>
  <si>
    <t>Фінансова підтримка дитячо-юнацьких спортивних шкіл фізкультурно-спортивних товариств</t>
  </si>
  <si>
    <t>Фінансова підтримка спортивних споруд,яки належать громадським об'єднанням фізкультурно-спортивної спрямованості</t>
  </si>
  <si>
    <t>Фінансова підтримка регіональних осередків всеукраїнських об'єднань фізкультурно-спортивної спрямованості у здійсненні фізкультурно-масових заходів серед населення регіону</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</si>
  <si>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</si>
  <si>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Департамент з питань цивільного захисту та оборонної роботи  Полтавської міської ради</t>
  </si>
  <si>
    <t xml:space="preserve"> Програма  посилення конкурентоспроможності малого та середнього підприємництва  м Полтава на   2018 - 2022 роки. </t>
  </si>
  <si>
    <t>0813242</t>
  </si>
  <si>
    <t>0800000</t>
  </si>
  <si>
    <t>0813192</t>
  </si>
  <si>
    <t>0813210</t>
  </si>
  <si>
    <t>0813241</t>
  </si>
  <si>
    <t>0813105</t>
  </si>
  <si>
    <t>Надання реабілітаційних послуг особам з інвалідністю та дітям з інвалідністю</t>
  </si>
  <si>
    <t>Управління соціального розвитку   Полтавської міської ради</t>
  </si>
  <si>
    <t>Програма охорони довкілля Полтавської міської територіальної громади у Полтавському районі у Полтавській області на 2017-2021 роки</t>
  </si>
  <si>
    <t xml:space="preserve">Програма охорони довкілля Полтавської міської територіальної громади у Полтавському районі у Полтавській області на 2017-2021 роки </t>
  </si>
  <si>
    <t>Міська цільова програма "Партиципаторне бюджетування (бюджет участі) Полтавської територіальної громади" на 2021-2025 роки</t>
  </si>
  <si>
    <t>Проєкт Програми розроблення  містобудівної документації для м. Полтава на 2021-2023 роки</t>
  </si>
  <si>
    <t>Проєкт Програми розвитку геоінформаційної системи  містобудівного  кадастру  для  Полтавської міської територіальної громади  на 2021-2023 роки</t>
  </si>
  <si>
    <t xml:space="preserve">Надання фінансової підтримки громадським організаціям ветеранів і осіб з інвалідністю, діяльність яких має соціальну спрямованість </t>
  </si>
  <si>
    <t>1216082</t>
  </si>
  <si>
    <t>6082</t>
  </si>
  <si>
    <t>6010</t>
  </si>
  <si>
    <t xml:space="preserve">Придбання житла для окремих категорій населення відповідно до законодавства </t>
  </si>
  <si>
    <t>0617670</t>
  </si>
  <si>
    <t>Внески до статутного капіталу суб'єктів господарювання</t>
  </si>
  <si>
    <t>Проєкт Програми придбання житла для окремих категорій населення</t>
  </si>
  <si>
    <t>3719710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</si>
  <si>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</si>
  <si>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</si>
  <si>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Програма  розвитку та підтримки комунальних підприємств галузі охорони здоров’я, які обслуговують населення Полтавської міської територіальної громади,  на 2021 рік</t>
  </si>
  <si>
    <t>Централізовані заходи з лікування хворих на цукровий та нецукровий діабет</t>
  </si>
  <si>
    <t>0712144</t>
  </si>
  <si>
    <t>2144</t>
  </si>
  <si>
    <t>0763</t>
  </si>
  <si>
    <t>Департамент охорони здоров'я Полтавської міської ради</t>
  </si>
  <si>
    <t>Цільова  Програма "Організація підтримки та реалізації стратегічних ініціатив і підготовки проєктів розвитку Полтавської міської територіальної громади  на 2021 - 2025 роки"</t>
  </si>
  <si>
    <t>1100000</t>
  </si>
  <si>
    <t>1115011</t>
  </si>
  <si>
    <t>1115012</t>
  </si>
  <si>
    <t>1115031</t>
  </si>
  <si>
    <t>1115032</t>
  </si>
  <si>
    <t>1115042</t>
  </si>
  <si>
    <t>1115052</t>
  </si>
  <si>
    <t>1115061</t>
  </si>
  <si>
    <t>1115062</t>
  </si>
  <si>
    <t>1117325</t>
  </si>
  <si>
    <t>спорт</t>
  </si>
  <si>
    <t>Управління у справах фізичної культури та спорту Полтавської міської ради</t>
  </si>
  <si>
    <t>Програма розвитку міського електротранспорту  Полтавської міської територіальної громади на 2021 - 2023 роки</t>
  </si>
  <si>
    <t>Програма капітального ремонту ліфтів у житлових будинках на території Полтавської міської територіальної громади на 2021-2025 роки</t>
  </si>
  <si>
    <t>0819770</t>
  </si>
  <si>
    <t>Інші субвенції з місцевого бюджету</t>
  </si>
  <si>
    <t>1218600</t>
  </si>
  <si>
    <t>Комплексна цільова програма  "Розвиток цивільного захисту   Полтавської міської територіальної громади на 2020-2022  роки"</t>
  </si>
  <si>
    <t>Програма управління  об"єктами нерухомого майна комунальної власності Полтавської міської  територіальної громади на 2021-2023 роки</t>
  </si>
  <si>
    <t>Департамент освіти  Полтавської міської ради</t>
  </si>
  <si>
    <t>Департамент культури, молоді та сім'ї Полтавської міської ради</t>
  </si>
  <si>
    <t>Програма реконструкції, капітального ремонту, благоустрою та впорядкування парків, скверів, бульварів та інших зелених зон та зелених насаджень Полтавської міської територіальної громади на 2021-2025 роки</t>
  </si>
  <si>
    <t>Цільова соціальна Програма розвитку фізичної культури і спорту Полтавської міської територіальної громади на 2017-2021 роки</t>
  </si>
  <si>
    <t>Міська програма оздоровлення та відпочинку дітей Полтавської міської територіальної громади на 2019-2023 роки</t>
  </si>
  <si>
    <t>1514060</t>
  </si>
  <si>
    <t>1515062</t>
  </si>
  <si>
    <t>Програма фінансування за рахунок коштів  бюджету Полтавської міської територіальної громади  заходів демонтажу тимчасових споруд, рекламних та спеціальних конструкцій та проведення інших видів робіт, пов’язаних з демонтажем на 2021 – 2023р.р.</t>
  </si>
  <si>
    <t>0218311</t>
  </si>
  <si>
    <t>0719515</t>
  </si>
  <si>
    <t>9515</t>
  </si>
  <si>
    <t>Субвенція з місцевого бюджету на реалізацію заходів, спрямованих на підвищення доступності широкосмугового доступу до Інтернету в сільській місцевості за рахунок відповідної субвенції з державного бюджету</t>
  </si>
  <si>
    <t>0719710</t>
  </si>
  <si>
    <t>3418110</t>
  </si>
  <si>
    <t>Місцева комплексна цільова Програма "Забезпечення заходів з мобілізаційної підготовки  та оборонної роботи  на 2020-2022 роки"</t>
  </si>
  <si>
    <t>1216012</t>
  </si>
  <si>
    <t>6012</t>
  </si>
  <si>
    <t>Забезпечення діяльності з виробництва, транспортування, постачання теплової енергії</t>
  </si>
  <si>
    <t>1014081</t>
  </si>
  <si>
    <t xml:space="preserve">Цільова комплексна програма  соціально - економічної підтримки та розвитку старостинських округів Полтавської міської територіальної громади  на період 2021-2025 роки </t>
  </si>
  <si>
    <t>Програма національно-патріотичного виховання дітей та молоді Полтавської міської територіальної громади на 2020 – 2024 роки</t>
  </si>
  <si>
    <t xml:space="preserve">Міська програма розвитку культури та мистецтва Полтавської міської територіальної громади на 2020-2024 роки
</t>
  </si>
  <si>
    <t>Міська комплексна програма «Молодь Полтавської міської територіальної громади 2021-2025»</t>
  </si>
  <si>
    <t>Міська Програма реалізації сімейної та гендерної політики на 2021-2025 роки</t>
  </si>
  <si>
    <t>Міська програма «Полтава туристична» на 2020-2026 роки</t>
  </si>
  <si>
    <t>Програма оздоровлення та відпочинку дітей Полтавської міської територіальної громади на 2019-2023 роки»</t>
  </si>
  <si>
    <t xml:space="preserve">Цільова соціальна Програма розвитку фізичної культури і спорту Полтавської  міської територіальної громади на 2022-2026 роки
</t>
  </si>
  <si>
    <t>0813033</t>
  </si>
  <si>
    <t>3033</t>
  </si>
  <si>
    <t>Компенсаційні виплати на пільговий проїзд автомобільним транспортом окремим категоріям громадян</t>
  </si>
  <si>
    <t>Проєкт Програми розвитку житлово-комунального господарства та благоустрою Полтавської міської територіальної громади на 2022 рік</t>
  </si>
  <si>
    <t>Програма розвитку житлово-комунального господарства та благоустрою Полтавської міської територіальної громади на 2022 рік</t>
  </si>
  <si>
    <t xml:space="preserve">Проєкт Програми соціального забезпечення та соціального захисту населення Полтавської міської територіальної громади „Турбота” на 2022 рік </t>
  </si>
  <si>
    <t>Програма  розвитку та підтримки комунальних підприємств галузі охорони здоров’я, які обслуговують населення Полтавської міської територіальної громади,  на 2022 рік</t>
  </si>
  <si>
    <t xml:space="preserve"> Програма  сприяння діяльності органів  самоорганізації населення у м. Полтава</t>
  </si>
  <si>
    <t>Програма соціальної підтримки сім'ї, дітей та молоді Полтавської міської територіальної громади 2022-2024 роки</t>
  </si>
  <si>
    <t xml:space="preserve"> Проєкт Програми висвітлення діяльності органів місцевого самоврядування  Полтавської міської територіальної громади  на 2022 рік </t>
  </si>
  <si>
    <t xml:space="preserve">Програма висвітлення діяльності органів місцевого самоврядування Полтавської міської територіальної громади  на 2022 рік </t>
  </si>
  <si>
    <t xml:space="preserve">Програма покращення умов обслуговування платників податків  Полтавської міської територіальної громади на 2022-2024 р.р.
</t>
  </si>
  <si>
    <t>Цільова комплексна програма "Підтримка соціального підприємництва для сприяння економічного розвитку в Полтавській міській територіальній громаді на 2021-2025 роки"</t>
  </si>
  <si>
    <t>0719770</t>
  </si>
  <si>
    <t xml:space="preserve">Міська програма «Про розвиток зв'язків Полтавської міської територіальної громади з містами країн світу» на 2020-2024 роки
</t>
  </si>
  <si>
    <t>Комплексна програма розвитку освітньої галузі Полтавської міської територіальної громади на 2022-2024 роки</t>
  </si>
  <si>
    <t>Програма охорони довкілля Полтавської міської територіальної громади у Полтавському районі у Полтавській області на 2017-2022 роки (зі змінами)</t>
  </si>
  <si>
    <t>1216013</t>
  </si>
  <si>
    <t>6013</t>
  </si>
  <si>
    <t>Забезпечення діяльності водопровідно-каналізаційного господарства</t>
  </si>
  <si>
    <t>1516030</t>
  </si>
  <si>
    <t xml:space="preserve">Програма охорони довкілля Полтавської міської територіальної громади у Полтавському районі у Полтавській області на 2017-2022 роки </t>
  </si>
  <si>
    <t>Цільова програма  на період 2021-2023 роки "Купуй Полтавське"</t>
  </si>
  <si>
    <t>1517324</t>
  </si>
  <si>
    <t>7324</t>
  </si>
  <si>
    <t>Будівництво установ та закладів культури</t>
  </si>
  <si>
    <t>Майно</t>
  </si>
  <si>
    <t>Програма Бізнес-Влада-Наука</t>
  </si>
  <si>
    <t>Програма підтримки об’єднань співласників багатоквартирних будинків в м.Полтава на 2020-2025 роки</t>
  </si>
  <si>
    <t>Програма підвищення енергоефективності у Полтавській області у ПМТГ на 2022 рік</t>
  </si>
  <si>
    <t>Програма організація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2022 рік</t>
  </si>
  <si>
    <t>Програма надання пільг окремим категоріям громадян з оплати послуг зв'язку</t>
  </si>
  <si>
    <t xml:space="preserve"> Програма компенсаційних виплат  за пільговий проїзд на приміських маршрутах автомобільним транспортом загального користування окремих категорій громадян, що проживають в межах території сіл Полтавської міської територіальної громади </t>
  </si>
  <si>
    <t xml:space="preserve"> Програма надання пільг окремим категоріям громадян з оплати послуг зв'язку</t>
  </si>
  <si>
    <t>Програма поводження з тваринами та регулювання чисельності безпритульних тварин на території Полтавської міської територіальної громади на 2022-2024 роки</t>
  </si>
  <si>
    <t xml:space="preserve">Місцева  комплексна   цільова Програма  боротьби зі злочинністю та профілактика правопорушень на 2022 рік </t>
  </si>
  <si>
    <t>1219770</t>
  </si>
  <si>
    <t xml:space="preserve"> Місцева цільова програма
«Полтавський спротив» 
у 2022-2024 роках»</t>
  </si>
  <si>
    <t>0218240</t>
  </si>
  <si>
    <t>8240</t>
  </si>
  <si>
    <t>Заходи та роботи з територіальної оборони</t>
  </si>
  <si>
    <t>0380</t>
  </si>
  <si>
    <t>3018240</t>
  </si>
  <si>
    <t>3617140</t>
  </si>
  <si>
    <t>7140</t>
  </si>
  <si>
    <t>Інші заходи у сфері сільського господарства</t>
  </si>
  <si>
    <t xml:space="preserve">Програма підтримки самозабезпечення Полтавської міської територіальної гроиади харчовими продуктами   "Сади Перемоги"на 2022-2024 роки" </t>
  </si>
  <si>
    <t>3013210</t>
  </si>
  <si>
    <t>Програма зайнятості населення Полтавської міської територіальної громади на 2021-2023 роки</t>
  </si>
  <si>
    <r>
      <t>Програма зайнятості населення Полтавської міської територіальної громади</t>
    </r>
    <r>
      <rPr>
        <sz val="12"/>
        <color rgb="FFFF0000"/>
        <rFont val="Times New Roman"/>
        <family val="1"/>
        <charset val="204"/>
      </rPr>
      <t xml:space="preserve"> </t>
    </r>
    <r>
      <rPr>
        <sz val="12"/>
        <rFont val="Times New Roman"/>
        <family val="1"/>
        <charset val="204"/>
      </rPr>
      <t>на 2021-2023 роки</t>
    </r>
  </si>
  <si>
    <t>1219730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</si>
  <si>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</si>
  <si>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</si>
  <si>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Місцева цільова Програма  забезпечення пожежної безпеки на 2021 - 2025 роки</t>
  </si>
  <si>
    <t>1511021</t>
  </si>
  <si>
    <t>1517340</t>
  </si>
  <si>
    <t>Проектування, реставрація та охорона пам"яток архітектури</t>
  </si>
  <si>
    <t>1517321</t>
  </si>
  <si>
    <t>7321</t>
  </si>
  <si>
    <t>Будівництво освітніх установ та закладів</t>
  </si>
  <si>
    <t>1515031</t>
  </si>
  <si>
    <t>Місцева цільова програма
«Полтавський спротив» 
у 2022-2024 роках»</t>
  </si>
  <si>
    <t>1218240</t>
  </si>
  <si>
    <t>3613210</t>
  </si>
  <si>
    <t>Інша діяльність щодо забезпечення житлом громадян</t>
  </si>
  <si>
    <t>3116082</t>
  </si>
  <si>
    <t>3116086</t>
  </si>
  <si>
    <t>6086</t>
  </si>
  <si>
    <t>Програма будівництва та придбання житла для окремих категорій населення</t>
  </si>
  <si>
    <t xml:space="preserve">Програма Про діяльність Спортивного дитячого закладу оздоровлення та відпочинку "Олімпійські надії" в умовах воєнного стану
</t>
  </si>
  <si>
    <t>1013210</t>
  </si>
  <si>
    <t>0813230</t>
  </si>
  <si>
    <t>3230</t>
  </si>
  <si>
    <t xml:space="preserve"> "Організація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2022 рік"</t>
  </si>
  <si>
    <t>Програма з організації заходів попередження загибелі та рятування людей на водних об'єктах, розташованих на території  Полтавської міської територіальної громади на 2021-2023 роки</t>
  </si>
  <si>
    <t>Видатки, пов'язані з наданням підтримки внутрішньо переміщеним та /або евакуйованим  особам у зв'язку із введенням воєнного стану</t>
  </si>
  <si>
    <t>0613230</t>
  </si>
  <si>
    <t>Видатки, пов'язані з наданням підтримки внутрішньо переміщеним та/або евакуйованим особам у зв'язку із введенням воєнного стану</t>
  </si>
  <si>
    <t>Цільова комплексна програма надання підтримки внутрішньо переміщеним та/або евакуйованим особам</t>
  </si>
  <si>
    <t>Програма "Сприяння залученню інвестицій, розвитку економічного співробітництва та формування позитивного іміджу Полтавської міської територіальної громади на період 2020-2025 роки"</t>
  </si>
  <si>
    <t>Комлексна цільова програма «Розвиток цивільного захисту Полтавської міської територіальної громади на 2020-2022 роки»</t>
  </si>
  <si>
    <t>Програма з ліквідації амброзії полинолистої на території Полтавської міської територіальної громади на 2022-2026 роки</t>
  </si>
  <si>
    <t>Цільова комплексна Програма надання підтримки внутрішньо переміщеним та /або евакуйованим особам</t>
  </si>
  <si>
    <t>3019770</t>
  </si>
  <si>
    <t>Місцева цільова програма «Полтавський спротив» у 2022-2024 роках»</t>
  </si>
  <si>
    <t>Програма поліпшення сільськогосподарських угідь на території Полтавської міської територіальної громади</t>
  </si>
  <si>
    <t>0217680</t>
  </si>
  <si>
    <t>7680</t>
  </si>
  <si>
    <t>Членські внески до асоціацій органів місцевого самоврядування</t>
  </si>
  <si>
    <t>3617650</t>
  </si>
  <si>
    <t>7650</t>
  </si>
  <si>
    <t xml:space="preserve"> 
Проведення експертної грошової оцінки земельної ділянки чи права на неї</t>
  </si>
  <si>
    <t>Зміни до розподілу  витрат  бюджету Полтавської міської територіальної громади                                                                                                                                     на реалізацію  місцевих програм у 2023 році</t>
  </si>
  <si>
    <t>Програма  розвитку та підтримки комунальних підприємств галузі охорони здоров’я, які обслуговують населення Полтавської міської територіальної громади,  на 2023 рік</t>
  </si>
  <si>
    <t xml:space="preserve">Програма соціального забезпечення та соціального захисту населення Полтавської міської територіальної громади „Турбота” на 2023 рік </t>
  </si>
  <si>
    <t xml:space="preserve"> Програма соціального забезпечення та соціального захисту населення Полтавської міської територіальної громади „Турбота” на 2023 рік </t>
  </si>
  <si>
    <t>Проєкт місцевої комплексної   цільової програми  "Боротьба зі злочинністю та профілактика правопорушень на 2023 рік "</t>
  </si>
  <si>
    <t>Місцева комплексна цільова Програма "Забезпечення заходів з мобілізаційної підготовки  та оборонної роботи  на 2023-2025 роки"</t>
  </si>
  <si>
    <t xml:space="preserve">Місцева  комплексна   цільова Програма  "Боротьба зі злочинністю та профілактика правопорушень на 2023 рік" </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</si>
  <si>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</si>
  <si>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</si>
  <si>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Програма охорони довкілля Полтавської міської територіальної громади на 2023-2027 роки</t>
  </si>
  <si>
    <t xml:space="preserve">Програма соціального забезпечення та соціального захисту населення м. Полтава  „Турбота” на 202___ рік </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</si>
  <si>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</si>
  <si>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Програма соціального забезпечення та соціального захисту населення Полтавської міської територіальної громади „Турбота” на 202__ рік </t>
  </si>
  <si>
    <t>Цільова програма "Сучасна медична діагностика на 2023рік"</t>
  </si>
  <si>
    <t xml:space="preserve">Програма
«Профілактика, діагностика та лікування гострого 
інсульту на 2023 рік»
</t>
  </si>
  <si>
    <t>Проект Програми  розвитку та підтримки комунальних підприємств галузі охорони здоров’я, які обслуговують населення Полтавської міської територіальної громади,  на 2023 рік</t>
  </si>
  <si>
    <t xml:space="preserve"> Програма "Пільгове зубопротезування окремих категорій громадян  Полтавської міської територіальної громади на 2023 рік"</t>
  </si>
  <si>
    <t>Цільова програма "Розвиток освіти дорослих у Полтавській  міській територіальній громаді на 2021-2025 роки"</t>
  </si>
  <si>
    <t>Програма розвитку житлово-комунального господарства та благоустрою Полтавської міської територіальної громади на 2023 рік</t>
  </si>
  <si>
    <t xml:space="preserve"> Програма розвитку житлово-комунального господарства та благоустрою Полтавської міської територіальної громади на 2023 рік</t>
  </si>
  <si>
    <t>1113230</t>
  </si>
  <si>
    <t>1518240</t>
  </si>
  <si>
    <t xml:space="preserve">Місцева комплексна цільова Програма "Забезпечення заходів з мобілізаційної підготовки  та оборонної роботи  у 2023-2025 роках" </t>
  </si>
  <si>
    <t xml:space="preserve">           Секретар міської  ради</t>
  </si>
  <si>
    <t xml:space="preserve">  Андрій КАРПОВ</t>
  </si>
  <si>
    <t>Проєкт Програми розвитку житлово-комунального господарства та благоустрою Полтавської міської територіальної громади на 2023 рік</t>
  </si>
  <si>
    <t>0455</t>
  </si>
  <si>
    <t>Програма  забезпечення організації та здійснення  землеустрою на території  Полтавської міської територіальної громади на 2022-2024 роки (погашення кредиторської заборгованості за 2022 рік)</t>
  </si>
  <si>
    <t>Програма розвитку земельних відносин та охорони земель Полтавської міської територіальної громади на 2018-2022 роки (погашення кредиторської заборгованості за 2022 рік)</t>
  </si>
  <si>
    <t>Комплексна цільова програма  "Розвиток цивільного захисту   Полтавської міської територіальної громади на 2023-2025  роки"</t>
  </si>
  <si>
    <t>1013230</t>
  </si>
  <si>
    <t>Видатки, пов`язані з наданням підтримки внутрішньо переміщеним та/або евакуйованим особам у зв`язку із введенням воєнного стану</t>
  </si>
  <si>
    <t>Проєкт Міської програми охорони культурної спадщини і збереження історичного середовища Полтавської міської територіальної громади на 2023-2027 роки</t>
  </si>
  <si>
    <t>1213230</t>
  </si>
  <si>
    <t xml:space="preserve">Місцева цільова програма забезпечення придбання нагородних матеріалів та іміджевої продукції на 2023рік </t>
  </si>
  <si>
    <t xml:space="preserve"> Програма технічного забезпечення проведення сесійних засідань та засідань виконавчого комітету Полтавської міської ради на період 2021 - 2023 роки</t>
  </si>
  <si>
    <t>3417610</t>
  </si>
  <si>
    <t>7610</t>
  </si>
  <si>
    <t>0411</t>
  </si>
  <si>
    <t>Сприяння розвитку малого та середнього підприємництва</t>
  </si>
  <si>
    <t xml:space="preserve"> Місцева цільова програма часткового відшкодування вартості електрогенераторів (генераторів), які  придбані  суб'єктами підприємницької діяльності Полтавської міської територіальної громади, для забезпечення підтримки та безперебійної роботи</t>
  </si>
  <si>
    <t xml:space="preserve">Міська програма розвитку культури та мистецтва Полтавської міської територіальної громади на 2020-2024 роки
(погашення кредитрорської заборгованості за 2022 рік)
</t>
  </si>
  <si>
    <t xml:space="preserve">Додаток 6                                                                                     </t>
  </si>
  <si>
    <r>
      <t>до ріш</t>
    </r>
    <r>
      <rPr>
        <sz val="14"/>
        <color theme="1"/>
        <rFont val="Times New Roman"/>
        <family val="1"/>
        <charset val="204"/>
      </rPr>
      <t>ення тридцять п’ятої</t>
    </r>
    <r>
      <rPr>
        <sz val="14"/>
        <rFont val="Times New Roman"/>
        <family val="1"/>
        <charset val="204"/>
      </rPr>
      <t xml:space="preserve"> сесії Полтавської міської ради восьмого скликання від 05.07.2023 року  "Про внесення змін до показників бюджету Полтавської міської територіальної громади на 2023 рік"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</si>
</sst>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р_._-;\-* #,##0_р_._-;_-* &quot;-&quot;_р_._-;_-@_-"/>
    <numFmt numFmtId="165" formatCode="_-* #,##0.00_р_._-;\-* #,##0.00_р_._-;_-* &quot;-&quot;??_р_._-;_-@_-"/>
    <numFmt numFmtId="166" formatCode="0.0"/>
    <numFmt numFmtId="167" formatCode="#,##0.000"/>
  </numFmts>
  <fonts count="48" x14ac:knownFonts="1">
    <font>
      <sz val="10"/>
      <name val="Arial Cyr"/>
      <charset val="204"/>
    </font>
    <font>
      <sz val="10"/>
      <name val="Arial Cyr"/>
      <charset val="204"/>
    </font>
    <font>
      <sz val="12"/>
      <name val="Times New Roman Cyr"/>
      <family val="1"/>
      <charset val="204"/>
    </font>
    <font>
      <sz val="10"/>
      <name val="Times New Roman Cyr"/>
      <family val="1"/>
      <charset val="204"/>
    </font>
    <font>
      <b/>
      <sz val="12"/>
      <name val="Times New Roman"/>
      <family val="1"/>
      <charset val="204"/>
    </font>
    <font>
      <sz val="12"/>
      <name val="Times New Roman"/>
      <family val="1"/>
      <charset val="204"/>
    </font>
    <font>
      <sz val="12"/>
      <color indexed="8"/>
      <name val="Times New Roman"/>
      <family val="1"/>
      <charset val="204"/>
    </font>
    <font>
      <sz val="12"/>
      <name val="Arial Cyr"/>
      <charset val="204"/>
    </font>
    <font>
      <sz val="10"/>
      <name val="Arial Cyr"/>
      <charset val="204"/>
    </font>
    <font>
      <sz val="14"/>
      <name val="Times New Roman Cyr"/>
      <family val="1"/>
      <charset val="204"/>
    </font>
    <font>
      <sz val="11"/>
      <name val="Times New Roman Cyr"/>
      <family val="1"/>
      <charset val="204"/>
    </font>
    <font>
      <b/>
      <sz val="16"/>
      <name val="Times New Roman Cyr"/>
      <charset val="204"/>
    </font>
    <font>
      <b/>
      <sz val="16"/>
      <name val="Arial Cyr"/>
      <charset val="204"/>
    </font>
    <font>
      <b/>
      <i/>
      <sz val="12"/>
      <name val="Times New Roman"/>
      <family val="1"/>
      <charset val="204"/>
    </font>
    <font>
      <b/>
      <sz val="14"/>
      <name val="Times New Roman"/>
      <family val="1"/>
      <charset val="204"/>
    </font>
    <font>
      <b/>
      <sz val="14"/>
      <color indexed="8"/>
      <name val="Times New Roman"/>
      <family val="1"/>
      <charset val="204"/>
    </font>
    <font>
      <sz val="14"/>
      <name val="Times New Roman"/>
      <family val="1"/>
      <charset val="204"/>
    </font>
    <font>
      <b/>
      <sz val="12"/>
      <name val="Times New Roman Cyr"/>
      <family val="1"/>
      <charset val="204"/>
    </font>
    <font>
      <sz val="11"/>
      <name val="Times New Roman"/>
      <family val="1"/>
      <charset val="204"/>
    </font>
    <font>
      <sz val="8"/>
      <name val="Arial Cyr"/>
      <charset val="204"/>
    </font>
    <font>
      <sz val="12"/>
      <color indexed="8"/>
      <name val="Times New Roman Cyr"/>
      <family val="1"/>
      <charset val="204"/>
    </font>
    <font>
      <sz val="12"/>
      <color indexed="8"/>
      <name val="Times New Roman Cyr"/>
      <charset val="204"/>
    </font>
    <font>
      <sz val="12"/>
      <color indexed="10"/>
      <name val="Times New Roman"/>
      <family val="1"/>
      <charset val="204"/>
    </font>
    <font>
      <i/>
      <sz val="12"/>
      <name val="Times New Roman Cyr"/>
      <charset val="204"/>
    </font>
    <font>
      <sz val="12"/>
      <name val="Times New Roman Cyr"/>
      <charset val="204"/>
    </font>
    <font>
      <b/>
      <i/>
      <sz val="12"/>
      <name val="Times New Roman Cyr"/>
      <charset val="204"/>
    </font>
    <font>
      <b/>
      <sz val="12"/>
      <name val="Times New Roman Cyr"/>
      <charset val="204"/>
    </font>
    <font>
      <sz val="11"/>
      <color indexed="8"/>
      <name val="Times New Roman Cyr"/>
      <family val="1"/>
      <charset val="204"/>
    </font>
    <font>
      <sz val="11"/>
      <color indexed="8"/>
      <name val="Times New Roman"/>
      <family val="1"/>
      <charset val="204"/>
    </font>
    <font>
      <b/>
      <sz val="12"/>
      <name val="Arial Cyr"/>
      <charset val="204"/>
    </font>
    <font>
      <b/>
      <sz val="14"/>
      <name val="Times New Roman Cyr"/>
      <charset val="204"/>
    </font>
    <font>
      <b/>
      <sz val="11"/>
      <name val="Times New Roman Cyr"/>
      <charset val="204"/>
    </font>
    <font>
      <sz val="26"/>
      <name val="Times New Roman Cyr"/>
      <charset val="204"/>
    </font>
    <font>
      <b/>
      <sz val="18"/>
      <name val="Times New Roman Cyr"/>
      <charset val="204"/>
    </font>
    <font>
      <b/>
      <u/>
      <sz val="12"/>
      <name val="Times New Roman Cyr"/>
      <charset val="204"/>
    </font>
    <font>
      <sz val="12"/>
      <color rgb="FFFF0000"/>
      <name val="Times New Roman"/>
      <family val="1"/>
      <charset val="204"/>
    </font>
    <font>
      <sz val="11"/>
      <name val="Times New Roman CYR"/>
      <charset val="204"/>
    </font>
    <font>
      <b/>
      <u/>
      <sz val="14"/>
      <name val="Times New Roman Cyr"/>
      <charset val="204"/>
    </font>
    <font>
      <sz val="11"/>
      <color indexed="8"/>
      <name val="Times New Roman Cyr"/>
      <charset val="204"/>
    </font>
    <font>
      <b/>
      <sz val="13"/>
      <name val="Times New Roman"/>
      <family val="1"/>
      <charset val="204"/>
    </font>
    <font>
      <sz val="13"/>
      <name val="Times New Roman"/>
      <family val="1"/>
      <charset val="204"/>
    </font>
    <font>
      <b/>
      <sz val="13"/>
      <name val="Times New Roman Cyr"/>
      <charset val="204"/>
    </font>
    <font>
      <b/>
      <sz val="13"/>
      <name val="Times New Roman Cyr"/>
      <family val="1"/>
      <charset val="204"/>
    </font>
    <font>
      <sz val="13"/>
      <name val="Times New Roman Cyr"/>
      <family val="1"/>
      <charset val="204"/>
    </font>
    <font>
      <sz val="13"/>
      <color indexed="8"/>
      <name val="Times New Roman Cyr"/>
      <family val="1"/>
      <charset val="204"/>
    </font>
    <font>
      <sz val="13"/>
      <name val="Times New Roman Cyr"/>
      <charset val="204"/>
    </font>
    <font>
      <sz val="14"/>
      <color indexed="8"/>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indexed="26"/>
      </patternFill>
    </fill>
  </fills>
  <borders count="28">
    <border>
      <left/>
      <right/>
      <top/>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8" fillId="0" borderId="0"/>
    <xf numFmtId="0" fontId="2" fillId="0" borderId="0"/>
    <xf numFmtId="164"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cellStyleXfs>
  <cellXfs count="368">
    <xf numFmtId="0" fontId="0" fillId="0" borderId="0" xfId="0"/>
    <xf numFmtId="0" fontId="13" fillId="0" borderId="0" xfId="0" applyFont="1" applyAlignment="1">
      <alignment vertical="center" wrapText="1"/>
    </xf>
    <xf numFmtId="3" fontId="13" fillId="0" borderId="0" xfId="0" applyNumberFormat="1" applyFont="1" applyAlignment="1">
      <alignment vertical="center" wrapText="1"/>
    </xf>
    <xf numFmtId="3" fontId="5" fillId="0" borderId="0" xfId="0" applyNumberFormat="1" applyFont="1" applyAlignment="1">
      <alignment vertical="center" wrapText="1"/>
    </xf>
    <xf numFmtId="3" fontId="18" fillId="0" borderId="0" xfId="0" applyNumberFormat="1" applyFont="1" applyAlignment="1">
      <alignment vertical="center" wrapText="1"/>
    </xf>
    <xf numFmtId="49" fontId="5"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9" fontId="5" fillId="0" borderId="2" xfId="0" applyNumberFormat="1" applyFont="1" applyBorder="1" applyAlignment="1">
      <alignment horizontal="center" vertical="center" wrapText="1"/>
    </xf>
    <xf numFmtId="0" fontId="5" fillId="0" borderId="0" xfId="0" applyFont="1" applyAlignment="1">
      <alignment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49" fontId="24" fillId="0" borderId="3"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9" fontId="21" fillId="0" borderId="3"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3" fontId="7" fillId="0" borderId="0" xfId="0" applyNumberFormat="1" applyFont="1" applyAlignment="1">
      <alignment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 fillId="0" borderId="3" xfId="0" applyFont="1" applyBorder="1" applyAlignment="1">
      <alignment horizontal="left" vertical="center" wrapText="1"/>
    </xf>
    <xf numFmtId="0" fontId="5" fillId="0" borderId="3" xfId="0" applyFont="1" applyBorder="1" applyAlignment="1">
      <alignment vertical="center" wrapText="1"/>
    </xf>
    <xf numFmtId="49" fontId="6" fillId="0" borderId="7" xfId="0" applyNumberFormat="1" applyFont="1" applyBorder="1" applyAlignment="1">
      <alignment horizontal="center" vertical="center" wrapText="1"/>
    </xf>
    <xf numFmtId="0" fontId="5" fillId="0" borderId="3" xfId="0" applyFont="1" applyBorder="1" applyAlignment="1">
      <alignment horizontal="justify" vertical="center" wrapText="1"/>
    </xf>
    <xf numFmtId="3" fontId="3" fillId="0" borderId="0" xfId="0" applyNumberFormat="1" applyFont="1" applyAlignment="1">
      <alignment vertical="center" wrapText="1"/>
    </xf>
    <xf numFmtId="0" fontId="3" fillId="0" borderId="0" xfId="0" applyFont="1" applyAlignment="1">
      <alignment wrapText="1"/>
    </xf>
    <xf numFmtId="0" fontId="12" fillId="0" borderId="0" xfId="0" applyFont="1" applyAlignment="1">
      <alignment vertical="center" wrapText="1"/>
    </xf>
    <xf numFmtId="49" fontId="6" fillId="0" borderId="9" xfId="0" applyNumberFormat="1" applyFont="1" applyBorder="1" applyAlignment="1">
      <alignment horizontal="center" vertical="center" wrapText="1"/>
    </xf>
    <xf numFmtId="0" fontId="6" fillId="0" borderId="9" xfId="0" applyFont="1" applyBorder="1" applyAlignment="1">
      <alignment horizontal="left" vertical="center" wrapText="1"/>
    </xf>
    <xf numFmtId="0" fontId="5" fillId="0" borderId="9" xfId="0" applyFont="1" applyBorder="1" applyAlignment="1">
      <alignmen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3" fontId="4" fillId="0" borderId="3" xfId="0" applyNumberFormat="1" applyFont="1" applyBorder="1" applyAlignment="1">
      <alignment vertical="center" wrapText="1"/>
    </xf>
    <xf numFmtId="167" fontId="5" fillId="0" borderId="3" xfId="0" applyNumberFormat="1" applyFont="1" applyBorder="1" applyAlignment="1">
      <alignment vertical="center" wrapText="1"/>
    </xf>
    <xf numFmtId="0" fontId="5" fillId="0" borderId="3" xfId="2" applyFont="1" applyBorder="1" applyAlignment="1">
      <alignment vertical="center" wrapText="1"/>
    </xf>
    <xf numFmtId="2" fontId="5" fillId="0" borderId="3" xfId="0" applyNumberFormat="1" applyFont="1" applyBorder="1" applyAlignment="1">
      <alignment vertical="center" wrapText="1"/>
    </xf>
    <xf numFmtId="49" fontId="26"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22" fillId="0" borderId="3" xfId="0" applyFont="1" applyBorder="1" applyAlignment="1">
      <alignment vertical="center" wrapText="1"/>
    </xf>
    <xf numFmtId="49" fontId="5" fillId="0" borderId="3"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17" fillId="0" borderId="3" xfId="0" applyFont="1" applyBorder="1" applyAlignment="1">
      <alignment horizontal="left" vertical="center" wrapText="1"/>
    </xf>
    <xf numFmtId="2" fontId="5" fillId="0" borderId="3" xfId="0" applyNumberFormat="1" applyFont="1" applyBorder="1" applyAlignment="1">
      <alignment horizontal="left" vertical="center" wrapText="1" shrinkToFit="1"/>
    </xf>
    <xf numFmtId="4" fontId="4" fillId="0" borderId="3" xfId="0" applyNumberFormat="1" applyFont="1" applyBorder="1" applyAlignment="1">
      <alignment vertical="center" wrapText="1"/>
    </xf>
    <xf numFmtId="4" fontId="5" fillId="0" borderId="3" xfId="0" applyNumberFormat="1" applyFont="1" applyBorder="1" applyAlignment="1">
      <alignment vertical="center" wrapText="1"/>
    </xf>
    <xf numFmtId="2" fontId="4" fillId="0" borderId="3" xfId="0" applyNumberFormat="1" applyFont="1" applyBorder="1" applyAlignment="1">
      <alignment horizontal="left" vertical="center" wrapText="1" shrinkToFit="1"/>
    </xf>
    <xf numFmtId="0" fontId="5" fillId="0" borderId="3" xfId="3" applyFont="1" applyBorder="1" applyAlignment="1">
      <alignment vertical="center" wrapText="1"/>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49" fontId="4"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0" fontId="27" fillId="0" borderId="3" xfId="0" applyFont="1" applyBorder="1" applyAlignment="1">
      <alignment horizontal="left" vertical="center" wrapText="1"/>
    </xf>
    <xf numFmtId="49" fontId="5" fillId="2" borderId="12"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10" xfId="0" applyFont="1" applyBorder="1" applyAlignment="1">
      <alignment horizontal="left" vertical="center" wrapText="1"/>
    </xf>
    <xf numFmtId="4" fontId="5" fillId="0" borderId="10" xfId="0" applyNumberFormat="1" applyFont="1" applyBorder="1" applyAlignment="1">
      <alignment vertical="center" wrapText="1"/>
    </xf>
    <xf numFmtId="49" fontId="5" fillId="0" borderId="15"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5" fillId="3" borderId="3" xfId="2" applyFont="1" applyFill="1" applyBorder="1" applyAlignment="1">
      <alignment horizontal="left" vertical="center" wrapText="1"/>
    </xf>
    <xf numFmtId="0" fontId="5" fillId="0" borderId="0" xfId="0" applyFont="1" applyAlignment="1">
      <alignment horizontal="left" vertical="center" wrapText="1"/>
    </xf>
    <xf numFmtId="49" fontId="26"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3" xfId="1" applyFont="1" applyBorder="1" applyAlignment="1">
      <alignment horizontal="left" vertical="center" wrapText="1"/>
    </xf>
    <xf numFmtId="2" fontId="5" fillId="0" borderId="3" xfId="1" applyNumberFormat="1" applyFont="1" applyBorder="1" applyAlignment="1">
      <alignment horizontal="center" vertical="center" wrapText="1"/>
    </xf>
    <xf numFmtId="49" fontId="24"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5" fillId="0" borderId="3" xfId="1" applyFont="1" applyBorder="1" applyAlignment="1">
      <alignment horizontal="left" vertical="center" wrapText="1"/>
    </xf>
    <xf numFmtId="0" fontId="5" fillId="3" borderId="3" xfId="1" applyFont="1" applyFill="1" applyBorder="1" applyAlignment="1">
      <alignment vertical="center" wrapText="1"/>
    </xf>
    <xf numFmtId="49" fontId="4" fillId="2" borderId="16" xfId="0" applyNumberFormat="1" applyFont="1" applyFill="1" applyBorder="1" applyAlignment="1">
      <alignment horizontal="center" vertical="center" wrapText="1"/>
    </xf>
    <xf numFmtId="0" fontId="5" fillId="3" borderId="3" xfId="2" applyFont="1" applyFill="1" applyBorder="1" applyAlignment="1">
      <alignment vertical="center" wrapText="1"/>
    </xf>
    <xf numFmtId="2" fontId="5" fillId="3" borderId="3" xfId="1"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25" fillId="3" borderId="3"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0" fillId="3" borderId="3" xfId="0" applyFont="1" applyFill="1" applyBorder="1" applyAlignment="1">
      <alignment horizontal="left" vertical="center" wrapText="1"/>
    </xf>
    <xf numFmtId="3" fontId="18" fillId="3" borderId="0" xfId="0" applyNumberFormat="1" applyFont="1" applyFill="1" applyAlignment="1">
      <alignment vertical="center" wrapText="1"/>
    </xf>
    <xf numFmtId="0" fontId="0" fillId="3" borderId="0" xfId="0" applyFill="1" applyAlignment="1">
      <alignment vertical="center" wrapText="1"/>
    </xf>
    <xf numFmtId="3" fontId="0" fillId="3" borderId="0" xfId="0" applyNumberFormat="1" applyFill="1" applyAlignment="1">
      <alignment vertical="center" wrapText="1"/>
    </xf>
    <xf numFmtId="49" fontId="5" fillId="3" borderId="7"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 fontId="0" fillId="3" borderId="0" xfId="0" applyNumberFormat="1" applyFill="1" applyAlignment="1">
      <alignment vertical="center" wrapText="1"/>
    </xf>
    <xf numFmtId="49" fontId="5" fillId="3" borderId="3" xfId="0" applyNumberFormat="1" applyFont="1" applyFill="1" applyBorder="1" applyAlignment="1">
      <alignment horizontal="center" vertical="center" wrapText="1"/>
    </xf>
    <xf numFmtId="3" fontId="5" fillId="3" borderId="0" xfId="0" applyNumberFormat="1" applyFont="1" applyFill="1" applyAlignment="1">
      <alignment vertical="center" wrapText="1"/>
    </xf>
    <xf numFmtId="49" fontId="24" fillId="0" borderId="14" xfId="0" applyNumberFormat="1" applyFont="1" applyBorder="1" applyAlignment="1">
      <alignment horizontal="center" vertical="center" wrapText="1"/>
    </xf>
    <xf numFmtId="166" fontId="4" fillId="0" borderId="3" xfId="0" applyNumberFormat="1" applyFont="1" applyBorder="1" applyAlignment="1">
      <alignment horizontal="left" vertical="center" wrapText="1"/>
    </xf>
    <xf numFmtId="2" fontId="5" fillId="0" borderId="3" xfId="0" applyNumberFormat="1" applyFont="1" applyBorder="1" applyAlignment="1">
      <alignment horizontal="left" vertical="center" wrapText="1"/>
    </xf>
    <xf numFmtId="0" fontId="5" fillId="0" borderId="3" xfId="2" applyFont="1" applyBorder="1" applyAlignment="1">
      <alignment horizontal="left" vertical="center" wrapText="1"/>
    </xf>
    <xf numFmtId="0" fontId="22" fillId="0" borderId="3" xfId="0" applyFont="1" applyBorder="1" applyAlignment="1">
      <alignment horizontal="left" vertical="center" wrapText="1"/>
    </xf>
    <xf numFmtId="0" fontId="5" fillId="0" borderId="1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vertical="center" wrapText="1"/>
    </xf>
    <xf numFmtId="3" fontId="2" fillId="0" borderId="0" xfId="0" applyNumberFormat="1" applyFont="1" applyAlignment="1">
      <alignment horizontal="right"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7" fillId="3" borderId="0" xfId="0" applyFont="1" applyFill="1" applyAlignment="1">
      <alignment vertical="center" wrapText="1"/>
    </xf>
    <xf numFmtId="3" fontId="7" fillId="3" borderId="0" xfId="0" applyNumberFormat="1" applyFont="1" applyFill="1" applyAlignment="1">
      <alignment vertical="center" wrapText="1"/>
    </xf>
    <xf numFmtId="4" fontId="7" fillId="0" borderId="0" xfId="0" applyNumberFormat="1" applyFont="1" applyAlignment="1">
      <alignment vertical="center" wrapText="1"/>
    </xf>
    <xf numFmtId="0" fontId="26" fillId="0" borderId="0" xfId="0" applyFont="1" applyAlignment="1">
      <alignment horizontal="center" vertical="center" wrapText="1"/>
    </xf>
    <xf numFmtId="0" fontId="26" fillId="0" borderId="0" xfId="0" applyFont="1" applyAlignment="1">
      <alignment vertical="center" wrapText="1"/>
    </xf>
    <xf numFmtId="0" fontId="29" fillId="0" borderId="0" xfId="0" applyFont="1" applyAlignment="1">
      <alignment horizontal="left" vertical="center" wrapText="1"/>
    </xf>
    <xf numFmtId="3" fontId="2" fillId="0" borderId="0" xfId="0" applyNumberFormat="1" applyFont="1" applyAlignment="1">
      <alignment vertical="center" wrapText="1"/>
    </xf>
    <xf numFmtId="0" fontId="29" fillId="0" borderId="0" xfId="0" applyFont="1" applyAlignment="1">
      <alignment vertical="center" wrapText="1"/>
    </xf>
    <xf numFmtId="3" fontId="17" fillId="0" borderId="0" xfId="0" applyNumberFormat="1" applyFont="1" applyAlignment="1">
      <alignment vertical="center" wrapText="1"/>
    </xf>
    <xf numFmtId="3" fontId="29" fillId="0" borderId="0" xfId="0" applyNumberFormat="1" applyFont="1" applyAlignment="1">
      <alignment vertical="center" wrapText="1"/>
    </xf>
    <xf numFmtId="49" fontId="24" fillId="3" borderId="3" xfId="0" applyNumberFormat="1" applyFont="1" applyFill="1" applyBorder="1" applyAlignment="1">
      <alignment horizontal="center" vertical="center" wrapText="1"/>
    </xf>
    <xf numFmtId="0" fontId="5" fillId="3" borderId="3"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30" fillId="0" borderId="0" xfId="0" applyFont="1" applyAlignment="1">
      <alignment horizontal="center" vertical="center" wrapText="1"/>
    </xf>
    <xf numFmtId="0" fontId="26" fillId="0" borderId="3" xfId="0" applyFont="1" applyBorder="1" applyAlignment="1">
      <alignment horizontal="left" vertical="center" wrapText="1"/>
    </xf>
    <xf numFmtId="0" fontId="31" fillId="0" borderId="3" xfId="0" applyFont="1" applyBorder="1" applyAlignment="1">
      <alignment horizontal="left" vertical="center" wrapText="1"/>
    </xf>
    <xf numFmtId="0" fontId="32" fillId="0" borderId="0" xfId="0" applyFont="1" applyAlignment="1">
      <alignment horizontal="left" vertical="center" wrapText="1"/>
    </xf>
    <xf numFmtId="2" fontId="5" fillId="3" borderId="3" xfId="1" applyNumberFormat="1" applyFont="1" applyFill="1" applyBorder="1" applyAlignment="1">
      <alignment horizontal="left" vertical="center" wrapText="1"/>
    </xf>
    <xf numFmtId="0" fontId="21" fillId="3" borderId="3" xfId="0" applyFont="1" applyFill="1" applyBorder="1" applyAlignment="1">
      <alignment vertical="center" wrapText="1"/>
    </xf>
    <xf numFmtId="49" fontId="20" fillId="3" borderId="3" xfId="1" applyNumberFormat="1" applyFont="1" applyFill="1" applyBorder="1" applyAlignment="1">
      <alignment horizontal="center" vertical="center" wrapText="1"/>
    </xf>
    <xf numFmtId="49" fontId="5" fillId="3" borderId="3" xfId="1"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0" fontId="36" fillId="0" borderId="3" xfId="0" applyFont="1" applyBorder="1" applyAlignment="1">
      <alignment horizontal="left" vertical="center" wrapText="1"/>
    </xf>
    <xf numFmtId="0" fontId="5" fillId="2" borderId="3" xfId="0" applyFont="1" applyFill="1" applyBorder="1" applyAlignment="1">
      <alignment vertical="center" wrapText="1"/>
    </xf>
    <xf numFmtId="2" fontId="5" fillId="2" borderId="3" xfId="0" applyNumberFormat="1" applyFont="1" applyFill="1" applyBorder="1" applyAlignment="1">
      <alignment vertical="center" wrapText="1"/>
    </xf>
    <xf numFmtId="0" fontId="37" fillId="0" borderId="0" xfId="0" applyFont="1" applyAlignment="1">
      <alignment horizontal="center" vertical="center" wrapText="1"/>
    </xf>
    <xf numFmtId="4" fontId="5" fillId="0" borderId="0" xfId="0" applyNumberFormat="1" applyFont="1" applyAlignment="1">
      <alignment vertical="center" wrapText="1"/>
    </xf>
    <xf numFmtId="0" fontId="5" fillId="3" borderId="3" xfId="0" applyFont="1" applyFill="1" applyBorder="1" applyAlignment="1">
      <alignment vertical="center" wrapText="1"/>
    </xf>
    <xf numFmtId="2" fontId="5" fillId="3" borderId="3" xfId="0" applyNumberFormat="1" applyFont="1" applyFill="1" applyBorder="1" applyAlignment="1">
      <alignment vertical="center" wrapText="1"/>
    </xf>
    <xf numFmtId="49" fontId="4" fillId="0" borderId="0" xfId="0" applyNumberFormat="1" applyFont="1" applyAlignment="1">
      <alignment horizontal="center" vertical="center" wrapText="1"/>
    </xf>
    <xf numFmtId="4" fontId="5" fillId="0" borderId="3" xfId="1" applyNumberFormat="1" applyFont="1" applyBorder="1" applyAlignment="1">
      <alignment vertical="center" wrapText="1"/>
    </xf>
    <xf numFmtId="49" fontId="5" fillId="0" borderId="1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4" fillId="0" borderId="12" xfId="0" applyNumberFormat="1" applyFont="1" applyBorder="1" applyAlignment="1">
      <alignment horizontal="center" vertical="center" wrapText="1"/>
    </xf>
    <xf numFmtId="4" fontId="5" fillId="0" borderId="3" xfId="0" applyNumberFormat="1" applyFont="1" applyBorder="1" applyAlignment="1" applyProtection="1">
      <alignment vertical="center" wrapText="1"/>
      <protection locked="0"/>
    </xf>
    <xf numFmtId="4" fontId="5" fillId="0" borderId="3" xfId="2" applyNumberFormat="1" applyFont="1" applyBorder="1" applyAlignment="1">
      <alignment vertical="center" wrapText="1"/>
    </xf>
    <xf numFmtId="4" fontId="5" fillId="3" borderId="3" xfId="0" applyNumberFormat="1" applyFont="1" applyFill="1" applyBorder="1" applyAlignment="1">
      <alignment vertical="center" wrapText="1"/>
    </xf>
    <xf numFmtId="4" fontId="13" fillId="0" borderId="3" xfId="0" applyNumberFormat="1" applyFont="1" applyBorder="1" applyAlignment="1">
      <alignment vertical="center" wrapText="1"/>
    </xf>
    <xf numFmtId="4" fontId="4" fillId="0" borderId="3" xfId="1" applyNumberFormat="1" applyFont="1" applyBorder="1" applyAlignment="1">
      <alignment vertical="center" wrapText="1"/>
    </xf>
    <xf numFmtId="4" fontId="5" fillId="3" borderId="3" xfId="1" applyNumberFormat="1" applyFont="1" applyFill="1" applyBorder="1" applyAlignment="1">
      <alignment vertical="center" wrapText="1"/>
    </xf>
    <xf numFmtId="4" fontId="5" fillId="0" borderId="12" xfId="1" applyNumberFormat="1" applyFont="1" applyBorder="1" applyAlignment="1">
      <alignment vertical="center" wrapText="1"/>
    </xf>
    <xf numFmtId="4" fontId="5" fillId="3" borderId="12" xfId="1" applyNumberFormat="1" applyFont="1" applyFill="1" applyBorder="1" applyAlignment="1">
      <alignment vertical="center" wrapText="1"/>
    </xf>
    <xf numFmtId="4" fontId="4" fillId="3" borderId="3" xfId="1" applyNumberFormat="1" applyFont="1" applyFill="1" applyBorder="1" applyAlignment="1">
      <alignment vertical="center" wrapText="1"/>
    </xf>
    <xf numFmtId="4" fontId="24" fillId="0" borderId="3" xfId="0" applyNumberFormat="1" applyFont="1" applyBorder="1" applyAlignment="1">
      <alignment horizontal="right" vertical="center" wrapText="1"/>
    </xf>
    <xf numFmtId="4" fontId="5" fillId="0" borderId="12" xfId="0" applyNumberFormat="1" applyFont="1" applyBorder="1" applyAlignment="1">
      <alignment vertical="center" wrapText="1"/>
    </xf>
    <xf numFmtId="4" fontId="5" fillId="0" borderId="3" xfId="0" applyNumberFormat="1" applyFont="1" applyBorder="1" applyAlignment="1">
      <alignment horizontal="right" vertical="center" wrapText="1"/>
    </xf>
    <xf numFmtId="4" fontId="6" fillId="0" borderId="3" xfId="0" applyNumberFormat="1" applyFont="1" applyBorder="1" applyAlignment="1">
      <alignment horizontal="right" vertical="center"/>
    </xf>
    <xf numFmtId="4" fontId="7" fillId="0" borderId="3" xfId="0" applyNumberFormat="1" applyFont="1" applyBorder="1" applyAlignment="1">
      <alignment vertical="center" wrapText="1"/>
    </xf>
    <xf numFmtId="4" fontId="6" fillId="0" borderId="10" xfId="0" applyNumberFormat="1" applyFont="1" applyBorder="1" applyAlignment="1">
      <alignment horizontal="right" vertical="center"/>
    </xf>
    <xf numFmtId="4" fontId="6" fillId="0" borderId="12" xfId="0" applyNumberFormat="1" applyFont="1" applyBorder="1" applyAlignment="1">
      <alignment horizontal="right" vertical="center"/>
    </xf>
    <xf numFmtId="4" fontId="5" fillId="0" borderId="9" xfId="0" applyNumberFormat="1" applyFont="1" applyBorder="1" applyAlignment="1">
      <alignment vertical="center" wrapText="1"/>
    </xf>
    <xf numFmtId="4" fontId="6" fillId="0" borderId="13" xfId="0" applyNumberFormat="1" applyFont="1" applyBorder="1" applyAlignment="1">
      <alignment horizontal="right" vertical="center"/>
    </xf>
    <xf numFmtId="4" fontId="5" fillId="0" borderId="12" xfId="0" applyNumberFormat="1" applyFont="1" applyBorder="1" applyAlignment="1" applyProtection="1">
      <alignment vertical="center" wrapText="1"/>
      <protection locked="0"/>
    </xf>
    <xf numFmtId="3" fontId="5" fillId="0" borderId="3" xfId="1" applyNumberFormat="1" applyFont="1" applyBorder="1" applyAlignment="1">
      <alignment vertical="center" wrapText="1"/>
    </xf>
    <xf numFmtId="3" fontId="4" fillId="0" borderId="3" xfId="1" applyNumberFormat="1" applyFont="1" applyBorder="1" applyAlignment="1">
      <alignment vertical="center" wrapText="1"/>
    </xf>
    <xf numFmtId="3" fontId="5" fillId="0" borderId="3" xfId="0" applyNumberFormat="1" applyFont="1" applyBorder="1" applyAlignment="1">
      <alignment vertical="center" wrapText="1"/>
    </xf>
    <xf numFmtId="3" fontId="24" fillId="0" borderId="3" xfId="0" applyNumberFormat="1" applyFont="1" applyBorder="1" applyAlignment="1">
      <alignment horizontal="right" vertical="center" wrapText="1"/>
    </xf>
    <xf numFmtId="3" fontId="5" fillId="0" borderId="12" xfId="0" applyNumberFormat="1" applyFont="1" applyBorder="1" applyAlignment="1">
      <alignment vertical="center" wrapText="1"/>
    </xf>
    <xf numFmtId="2" fontId="5" fillId="3" borderId="3" xfId="0" applyNumberFormat="1" applyFont="1" applyFill="1" applyBorder="1" applyAlignment="1">
      <alignment horizontal="left" vertical="center" wrapText="1" shrinkToFit="1"/>
    </xf>
    <xf numFmtId="0" fontId="2" fillId="0" borderId="3" xfId="6" applyBorder="1" applyAlignment="1">
      <alignment horizontal="left" vertical="center" wrapText="1"/>
    </xf>
    <xf numFmtId="0" fontId="2" fillId="0" borderId="0" xfId="0" applyFont="1" applyAlignment="1">
      <alignment horizontal="center" vertical="center" wrapText="1"/>
    </xf>
    <xf numFmtId="0" fontId="24" fillId="0" borderId="3" xfId="0" applyFont="1" applyBorder="1" applyAlignment="1">
      <alignment horizontal="left" vertical="center" wrapText="1"/>
    </xf>
    <xf numFmtId="0" fontId="21" fillId="0" borderId="3" xfId="0" applyFont="1" applyBorder="1" applyAlignment="1">
      <alignment vertical="center" wrapText="1"/>
    </xf>
    <xf numFmtId="4" fontId="4" fillId="0" borderId="12" xfId="1" applyNumberFormat="1" applyFont="1" applyBorder="1" applyAlignment="1">
      <alignment vertical="center" wrapText="1"/>
    </xf>
    <xf numFmtId="4" fontId="2" fillId="0" borderId="0" xfId="0" applyNumberFormat="1" applyFont="1" applyAlignment="1">
      <alignment vertical="center" wrapText="1"/>
    </xf>
    <xf numFmtId="3" fontId="4" fillId="0" borderId="0" xfId="0" applyNumberFormat="1" applyFont="1" applyAlignment="1">
      <alignment vertical="center" wrapText="1"/>
    </xf>
    <xf numFmtId="0" fontId="5" fillId="0" borderId="17" xfId="0" applyFont="1" applyBorder="1" applyAlignment="1">
      <alignment vertical="center" wrapText="1"/>
    </xf>
    <xf numFmtId="0" fontId="16" fillId="0" borderId="3" xfId="0" applyFont="1" applyBorder="1" applyAlignment="1">
      <alignment horizontal="center" vertical="center" wrapText="1"/>
    </xf>
    <xf numFmtId="0" fontId="32" fillId="0" borderId="0" xfId="0" applyFont="1"/>
    <xf numFmtId="0" fontId="38" fillId="0" borderId="3" xfId="0" applyFont="1" applyBorder="1" applyAlignment="1">
      <alignment horizontal="left" vertical="center" wrapText="1"/>
    </xf>
    <xf numFmtId="49" fontId="10" fillId="3" borderId="3" xfId="0" applyNumberFormat="1" applyFont="1" applyFill="1" applyBorder="1" applyAlignment="1">
      <alignment horizontal="center" vertical="center" wrapText="1"/>
    </xf>
    <xf numFmtId="0" fontId="27" fillId="3" borderId="3" xfId="0" applyFont="1" applyFill="1" applyBorder="1" applyAlignment="1">
      <alignment horizontal="left" vertical="center" wrapText="1"/>
    </xf>
    <xf numFmtId="0" fontId="21" fillId="0" borderId="3" xfId="0" applyFont="1" applyBorder="1" applyAlignment="1">
      <alignment horizontal="left" vertical="center" wrapText="1"/>
    </xf>
    <xf numFmtId="0" fontId="5" fillId="0" borderId="0" xfId="0" applyFont="1" applyAlignment="1">
      <alignment wrapText="1"/>
    </xf>
    <xf numFmtId="4" fontId="5" fillId="0" borderId="18" xfId="0" applyNumberFormat="1" applyFont="1" applyBorder="1" applyAlignment="1">
      <alignment vertical="center" wrapText="1"/>
    </xf>
    <xf numFmtId="49" fontId="39" fillId="0" borderId="3" xfId="0" applyNumberFormat="1" applyFont="1" applyBorder="1" applyAlignment="1">
      <alignment horizontal="center" vertical="center" wrapText="1"/>
    </xf>
    <xf numFmtId="0" fontId="40" fillId="0" borderId="3" xfId="0" applyFont="1" applyBorder="1" applyAlignment="1">
      <alignment horizontal="left" vertical="center" wrapText="1"/>
    </xf>
    <xf numFmtId="4" fontId="39" fillId="0" borderId="3" xfId="0" applyNumberFormat="1" applyFont="1" applyBorder="1" applyAlignment="1">
      <alignment vertical="center" wrapText="1"/>
    </xf>
    <xf numFmtId="4" fontId="40" fillId="0" borderId="3" xfId="1" applyNumberFormat="1" applyFont="1" applyBorder="1" applyAlignment="1">
      <alignment vertical="center" wrapText="1"/>
    </xf>
    <xf numFmtId="49" fontId="41" fillId="0" borderId="3" xfId="0" applyNumberFormat="1" applyFont="1" applyBorder="1" applyAlignment="1">
      <alignment horizontal="center" vertical="center" wrapText="1"/>
    </xf>
    <xf numFmtId="0" fontId="42" fillId="0" borderId="3" xfId="0" applyFont="1" applyBorder="1" applyAlignment="1">
      <alignment horizontal="left" vertical="center" wrapText="1"/>
    </xf>
    <xf numFmtId="49" fontId="43" fillId="3" borderId="3" xfId="0" applyNumberFormat="1" applyFont="1" applyFill="1" applyBorder="1" applyAlignment="1">
      <alignment horizontal="center" vertical="center" wrapText="1"/>
    </xf>
    <xf numFmtId="0" fontId="44" fillId="3" borderId="3" xfId="0" applyFont="1" applyFill="1" applyBorder="1" applyAlignment="1">
      <alignment horizontal="left" vertical="center" wrapText="1"/>
    </xf>
    <xf numFmtId="49" fontId="45" fillId="3" borderId="3" xfId="0" applyNumberFormat="1" applyFont="1" applyFill="1" applyBorder="1" applyAlignment="1">
      <alignment horizontal="center" vertical="center" wrapText="1"/>
    </xf>
    <xf numFmtId="0" fontId="0" fillId="0" borderId="3" xfId="0" applyBorder="1" applyAlignment="1">
      <alignment horizontal="left" vertical="center" wrapText="1"/>
    </xf>
    <xf numFmtId="0" fontId="7" fillId="0" borderId="0" xfId="0" applyFont="1" applyAlignment="1">
      <alignment horizontal="center" vertical="center" wrapText="1"/>
    </xf>
    <xf numFmtId="49" fontId="5" fillId="0" borderId="10" xfId="0" applyNumberFormat="1" applyFont="1" applyBorder="1" applyAlignment="1">
      <alignment horizontal="center" vertical="center" wrapText="1"/>
    </xf>
    <xf numFmtId="49" fontId="24" fillId="0" borderId="10"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 fontId="7" fillId="0" borderId="10" xfId="0" applyNumberFormat="1" applyFont="1" applyBorder="1" applyAlignment="1">
      <alignment vertical="center" wrapText="1"/>
    </xf>
    <xf numFmtId="0" fontId="21" fillId="0" borderId="10" xfId="0" applyFont="1" applyBorder="1" applyAlignment="1">
      <alignment horizontal="left" vertical="center" wrapText="1"/>
    </xf>
    <xf numFmtId="4" fontId="5" fillId="3" borderId="10" xfId="1" applyNumberFormat="1" applyFont="1" applyFill="1" applyBorder="1" applyAlignment="1">
      <alignment vertical="center" wrapText="1"/>
    </xf>
    <xf numFmtId="4" fontId="4" fillId="3" borderId="10" xfId="1" applyNumberFormat="1" applyFont="1" applyFill="1" applyBorder="1" applyAlignment="1">
      <alignment vertical="center" wrapText="1"/>
    </xf>
    <xf numFmtId="0" fontId="5" fillId="0" borderId="3" xfId="0" applyFont="1" applyBorder="1" applyAlignment="1">
      <alignment wrapText="1"/>
    </xf>
    <xf numFmtId="0" fontId="40" fillId="0" borderId="3" xfId="2" applyFont="1" applyBorder="1" applyAlignment="1">
      <alignment horizontal="left" vertical="center" wrapText="1"/>
    </xf>
    <xf numFmtId="2" fontId="5" fillId="3" borderId="17" xfId="1" applyNumberFormat="1" applyFont="1" applyFill="1" applyBorder="1" applyAlignment="1">
      <alignment horizontal="center" vertical="center" wrapText="1"/>
    </xf>
    <xf numFmtId="0" fontId="5" fillId="0" borderId="12" xfId="0" applyFont="1" applyBorder="1" applyAlignment="1">
      <alignment wrapText="1"/>
    </xf>
    <xf numFmtId="3" fontId="18" fillId="0" borderId="3" xfId="0" applyNumberFormat="1" applyFont="1" applyBorder="1" applyAlignment="1">
      <alignment vertical="center" wrapText="1"/>
    </xf>
    <xf numFmtId="0" fontId="14" fillId="0" borderId="3" xfId="0" applyFont="1" applyBorder="1" applyAlignment="1">
      <alignment horizontal="center" vertical="center" wrapText="1"/>
    </xf>
    <xf numFmtId="0" fontId="6"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3" xfId="0" applyFont="1" applyBorder="1" applyAlignment="1">
      <alignment horizontal="left" vertical="center" wrapText="1"/>
    </xf>
    <xf numFmtId="49" fontId="9" fillId="0" borderId="3" xfId="0" applyNumberFormat="1" applyFont="1" applyBorder="1" applyAlignment="1">
      <alignment horizontal="center" vertical="center" wrapText="1"/>
    </xf>
    <xf numFmtId="49" fontId="16" fillId="0" borderId="3" xfId="0" applyNumberFormat="1" applyFont="1" applyBorder="1" applyAlignment="1">
      <alignment horizontal="center" vertical="center"/>
    </xf>
    <xf numFmtId="0" fontId="46" fillId="0" borderId="3" xfId="0" applyFont="1" applyBorder="1" applyAlignment="1">
      <alignment horizontal="left" vertical="center" wrapText="1"/>
    </xf>
    <xf numFmtId="0" fontId="16" fillId="0" borderId="3" xfId="0" applyFont="1" applyBorder="1" applyAlignment="1">
      <alignment vertical="center" wrapText="1"/>
    </xf>
    <xf numFmtId="3" fontId="16" fillId="0" borderId="3" xfId="0" applyNumberFormat="1" applyFont="1" applyBorder="1" applyAlignment="1">
      <alignment vertical="center" wrapText="1"/>
    </xf>
    <xf numFmtId="3" fontId="46" fillId="0" borderId="3" xfId="0" applyNumberFormat="1" applyFont="1" applyBorder="1" applyAlignment="1">
      <alignment horizontal="right" vertical="center"/>
    </xf>
    <xf numFmtId="4" fontId="14" fillId="0" borderId="3" xfId="0" applyNumberFormat="1" applyFont="1" applyBorder="1" applyAlignment="1">
      <alignment vertical="center" wrapText="1"/>
    </xf>
    <xf numFmtId="49" fontId="26" fillId="3" borderId="3" xfId="1" applyNumberFormat="1" applyFont="1" applyFill="1" applyBorder="1" applyAlignment="1">
      <alignment horizontal="center" vertical="center" wrapText="1"/>
    </xf>
    <xf numFmtId="49" fontId="24" fillId="3" borderId="19" xfId="0" applyNumberFormat="1" applyFont="1" applyFill="1" applyBorder="1" applyAlignment="1">
      <alignment horizontal="center" vertical="center" wrapText="1"/>
    </xf>
    <xf numFmtId="49" fontId="24" fillId="0" borderId="10" xfId="1" applyNumberFormat="1" applyFont="1" applyBorder="1" applyAlignment="1">
      <alignment horizontal="center"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24" fillId="3" borderId="11"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1" fillId="3" borderId="10" xfId="0" applyFont="1" applyFill="1" applyBorder="1" applyAlignment="1">
      <alignment vertical="center" wrapText="1"/>
    </xf>
    <xf numFmtId="0" fontId="21" fillId="3" borderId="9" xfId="0" applyFont="1" applyFill="1" applyBorder="1" applyAlignment="1">
      <alignment vertical="center" wrapText="1"/>
    </xf>
    <xf numFmtId="0" fontId="21" fillId="3" borderId="11" xfId="0" applyFont="1" applyFill="1" applyBorder="1" applyAlignment="1">
      <alignment vertical="center" wrapText="1"/>
    </xf>
    <xf numFmtId="0" fontId="21" fillId="0" borderId="11" xfId="0" applyFont="1" applyBorder="1" applyAlignment="1">
      <alignment vertical="center" wrapText="1"/>
    </xf>
    <xf numFmtId="49" fontId="24" fillId="3" borderId="19" xfId="1" applyNumberFormat="1" applyFont="1" applyFill="1" applyBorder="1" applyAlignment="1">
      <alignment horizontal="center" vertical="center" wrapText="1"/>
    </xf>
    <xf numFmtId="49" fontId="24" fillId="3" borderId="11" xfId="1" applyNumberFormat="1" applyFont="1" applyFill="1" applyBorder="1" applyAlignment="1">
      <alignment horizontal="center" vertical="center" wrapText="1"/>
    </xf>
    <xf numFmtId="0" fontId="21" fillId="3" borderId="11" xfId="1" applyFont="1" applyFill="1" applyBorder="1" applyAlignment="1">
      <alignment horizontal="left" vertical="center" wrapText="1"/>
    </xf>
    <xf numFmtId="0" fontId="24" fillId="3" borderId="3" xfId="0" applyFont="1" applyFill="1" applyBorder="1" applyAlignment="1">
      <alignment horizontal="left" vertical="center" wrapText="1"/>
    </xf>
    <xf numFmtId="0" fontId="20" fillId="0" borderId="9" xfId="0" applyFont="1" applyBorder="1" applyAlignment="1">
      <alignment horizontal="left" vertical="center" wrapText="1"/>
    </xf>
    <xf numFmtId="0" fontId="5" fillId="0" borderId="9" xfId="2" applyFont="1" applyBorder="1" applyAlignment="1">
      <alignment vertical="center" wrapText="1"/>
    </xf>
    <xf numFmtId="0" fontId="2" fillId="0" borderId="11" xfId="0" applyFont="1" applyBorder="1" applyAlignment="1">
      <alignment horizontal="left" vertical="center" wrapText="1"/>
    </xf>
    <xf numFmtId="2" fontId="5" fillId="0" borderId="11" xfId="0" applyNumberFormat="1" applyFont="1" applyBorder="1" applyAlignment="1">
      <alignment horizontal="left" vertical="center" wrapText="1"/>
    </xf>
    <xf numFmtId="0" fontId="20" fillId="0" borderId="10" xfId="0" applyFont="1" applyBorder="1" applyAlignment="1">
      <alignment horizontal="left" vertical="center" wrapText="1"/>
    </xf>
    <xf numFmtId="0" fontId="5" fillId="0" borderId="10" xfId="0" applyFont="1" applyBorder="1" applyAlignment="1">
      <alignment vertical="center" wrapText="1"/>
    </xf>
    <xf numFmtId="0" fontId="35" fillId="3" borderId="11" xfId="1" applyFont="1" applyFill="1" applyBorder="1" applyAlignment="1">
      <alignment vertical="center" wrapText="1"/>
    </xf>
    <xf numFmtId="0" fontId="5" fillId="0" borderId="10" xfId="0" applyFont="1" applyBorder="1" applyAlignment="1">
      <alignment horizontal="justify" vertical="center" wrapText="1"/>
    </xf>
    <xf numFmtId="49" fontId="10" fillId="2" borderId="0" xfId="0" applyNumberFormat="1" applyFont="1" applyFill="1" applyAlignment="1">
      <alignment horizontal="center" vertical="center" wrapText="1"/>
    </xf>
    <xf numFmtId="0" fontId="26" fillId="0" borderId="3" xfId="1" applyFont="1" applyBorder="1" applyAlignment="1">
      <alignment horizontal="left" vertical="center" wrapText="1"/>
    </xf>
    <xf numFmtId="2" fontId="24" fillId="0" borderId="3" xfId="1" applyNumberFormat="1" applyFont="1" applyBorder="1" applyAlignment="1">
      <alignment horizontal="left" vertical="center" wrapText="1"/>
    </xf>
    <xf numFmtId="4" fontId="26" fillId="0" borderId="3" xfId="1" applyNumberFormat="1" applyFont="1" applyBorder="1" applyAlignment="1">
      <alignment vertical="center" wrapText="1"/>
    </xf>
    <xf numFmtId="49" fontId="24" fillId="0" borderId="11" xfId="0" applyNumberFormat="1" applyFont="1" applyBorder="1" applyAlignment="1">
      <alignment horizontal="center" vertical="center" wrapText="1"/>
    </xf>
    <xf numFmtId="4" fontId="24" fillId="0" borderId="11" xfId="1" applyNumberFormat="1" applyFont="1" applyBorder="1" applyAlignment="1">
      <alignment vertical="center" wrapText="1"/>
    </xf>
    <xf numFmtId="4" fontId="26" fillId="0" borderId="22" xfId="1" applyNumberFormat="1" applyFont="1" applyBorder="1" applyAlignment="1">
      <alignment vertical="center" wrapText="1"/>
    </xf>
    <xf numFmtId="49" fontId="24" fillId="3" borderId="20" xfId="1" applyNumberFormat="1" applyFont="1" applyFill="1" applyBorder="1" applyAlignment="1">
      <alignment horizontal="center" vertical="center" wrapText="1"/>
    </xf>
    <xf numFmtId="0" fontId="24" fillId="0" borderId="10" xfId="1" applyFont="1" applyBorder="1" applyAlignment="1">
      <alignment horizontal="left" vertical="center" wrapText="1"/>
    </xf>
    <xf numFmtId="0" fontId="24" fillId="0" borderId="10" xfId="1" applyFont="1" applyBorder="1" applyAlignment="1">
      <alignment vertical="center" wrapText="1"/>
    </xf>
    <xf numFmtId="0" fontId="24" fillId="0" borderId="3" xfId="1" applyFont="1" applyBorder="1" applyAlignment="1">
      <alignment vertical="center" wrapText="1"/>
    </xf>
    <xf numFmtId="4" fontId="24" fillId="0" borderId="10" xfId="1" applyNumberFormat="1" applyFont="1" applyBorder="1" applyAlignment="1">
      <alignment vertical="center" wrapText="1"/>
    </xf>
    <xf numFmtId="4" fontId="24" fillId="0" borderId="23" xfId="1" applyNumberFormat="1" applyFont="1" applyBorder="1" applyAlignment="1">
      <alignment vertical="center" wrapText="1"/>
    </xf>
    <xf numFmtId="49" fontId="24" fillId="3" borderId="3" xfId="1" applyNumberFormat="1" applyFont="1" applyFill="1" applyBorder="1" applyAlignment="1">
      <alignment horizontal="center" vertical="center" wrapText="1"/>
    </xf>
    <xf numFmtId="0" fontId="24" fillId="0" borderId="3" xfId="1" applyFont="1" applyBorder="1" applyAlignment="1">
      <alignment horizontal="left" vertical="center" wrapText="1"/>
    </xf>
    <xf numFmtId="4" fontId="24" fillId="0" borderId="3" xfId="1" applyNumberFormat="1" applyFont="1" applyBorder="1" applyAlignment="1">
      <alignment vertical="center" wrapText="1"/>
    </xf>
    <xf numFmtId="2" fontId="24" fillId="3" borderId="3" xfId="1" applyNumberFormat="1" applyFont="1" applyFill="1" applyBorder="1" applyAlignment="1">
      <alignment horizontal="left" vertical="center" wrapText="1"/>
    </xf>
    <xf numFmtId="2" fontId="24" fillId="0" borderId="11" xfId="1" applyNumberFormat="1" applyFont="1" applyBorder="1" applyAlignment="1">
      <alignment horizontal="left" vertical="center" wrapText="1"/>
    </xf>
    <xf numFmtId="4" fontId="24" fillId="0" borderId="22" xfId="1" applyNumberFormat="1" applyFont="1" applyBorder="1" applyAlignment="1">
      <alignment vertical="center" wrapText="1"/>
    </xf>
    <xf numFmtId="2" fontId="24" fillId="0" borderId="10" xfId="1" applyNumberFormat="1" applyFont="1" applyBorder="1" applyAlignment="1">
      <alignment horizontal="left" vertical="center" wrapText="1"/>
    </xf>
    <xf numFmtId="4" fontId="25" fillId="0" borderId="3" xfId="1" applyNumberFormat="1" applyFont="1" applyBorder="1" applyAlignment="1">
      <alignment vertical="center" wrapText="1"/>
    </xf>
    <xf numFmtId="2" fontId="24" fillId="3" borderId="11" xfId="1" applyNumberFormat="1" applyFont="1" applyFill="1" applyBorder="1" applyAlignment="1">
      <alignment horizontal="left" vertical="center" wrapText="1"/>
    </xf>
    <xf numFmtId="0" fontId="24" fillId="0" borderId="11" xfId="1" applyFont="1" applyBorder="1" applyAlignment="1">
      <alignment vertical="center" wrapText="1"/>
    </xf>
    <xf numFmtId="4" fontId="25" fillId="0" borderId="22" xfId="1" applyNumberFormat="1" applyFont="1" applyBorder="1" applyAlignment="1">
      <alignment vertical="center" wrapText="1"/>
    </xf>
    <xf numFmtId="2" fontId="24" fillId="3" borderId="10" xfId="1" applyNumberFormat="1" applyFont="1" applyFill="1" applyBorder="1" applyAlignment="1">
      <alignment horizontal="left" vertical="center" wrapText="1"/>
    </xf>
    <xf numFmtId="4" fontId="25" fillId="0" borderId="23" xfId="1" applyNumberFormat="1" applyFont="1" applyBorder="1" applyAlignment="1">
      <alignment vertical="center" wrapText="1"/>
    </xf>
    <xf numFmtId="4" fontId="25" fillId="0" borderId="24" xfId="1" applyNumberFormat="1" applyFont="1" applyBorder="1" applyAlignment="1">
      <alignment vertical="center" wrapText="1"/>
    </xf>
    <xf numFmtId="4" fontId="24" fillId="0" borderId="24" xfId="1" applyNumberFormat="1" applyFont="1" applyBorder="1" applyAlignment="1">
      <alignment vertical="center" wrapText="1"/>
    </xf>
    <xf numFmtId="0" fontId="24" fillId="0" borderId="3" xfId="2" applyFont="1" applyBorder="1" applyAlignment="1">
      <alignment vertical="center" wrapText="1"/>
    </xf>
    <xf numFmtId="0" fontId="24" fillId="0" borderId="9" xfId="0" applyFont="1" applyBorder="1" applyAlignment="1">
      <alignment vertical="center" wrapText="1"/>
    </xf>
    <xf numFmtId="4" fontId="24" fillId="3" borderId="9" xfId="1" applyNumberFormat="1" applyFont="1" applyFill="1" applyBorder="1" applyAlignment="1">
      <alignment vertical="center" wrapText="1"/>
    </xf>
    <xf numFmtId="4" fontId="24" fillId="3" borderId="13" xfId="1" applyNumberFormat="1" applyFont="1" applyFill="1" applyBorder="1" applyAlignment="1">
      <alignment vertical="center" wrapText="1"/>
    </xf>
    <xf numFmtId="4" fontId="26" fillId="3" borderId="25" xfId="1" applyNumberFormat="1" applyFont="1" applyFill="1" applyBorder="1" applyAlignment="1">
      <alignment vertical="center" wrapText="1"/>
    </xf>
    <xf numFmtId="4" fontId="24" fillId="3" borderId="3" xfId="1" applyNumberFormat="1" applyFont="1" applyFill="1" applyBorder="1" applyAlignment="1">
      <alignment vertical="center" wrapText="1"/>
    </xf>
    <xf numFmtId="0" fontId="24" fillId="3" borderId="3" xfId="1" applyFont="1" applyFill="1" applyBorder="1" applyAlignment="1">
      <alignment vertical="center" wrapText="1"/>
    </xf>
    <xf numFmtId="4" fontId="24" fillId="3" borderId="11" xfId="1" applyNumberFormat="1" applyFont="1" applyFill="1" applyBorder="1" applyAlignment="1">
      <alignment vertical="center" wrapText="1"/>
    </xf>
    <xf numFmtId="4" fontId="24" fillId="3" borderId="26" xfId="1" applyNumberFormat="1" applyFont="1" applyFill="1" applyBorder="1" applyAlignment="1">
      <alignment vertical="center" wrapText="1"/>
    </xf>
    <xf numFmtId="4" fontId="26" fillId="3" borderId="22" xfId="1" applyNumberFormat="1" applyFont="1" applyFill="1" applyBorder="1" applyAlignment="1">
      <alignment vertical="center" wrapText="1"/>
    </xf>
    <xf numFmtId="0" fontId="24" fillId="0" borderId="11" xfId="0" applyFont="1" applyBorder="1" applyAlignment="1">
      <alignment vertical="center" wrapText="1"/>
    </xf>
    <xf numFmtId="4" fontId="24" fillId="0" borderId="26" xfId="1" applyNumberFormat="1" applyFont="1" applyBorder="1" applyAlignment="1">
      <alignment vertical="center" wrapText="1"/>
    </xf>
    <xf numFmtId="0" fontId="24" fillId="0" borderId="3" xfId="0" applyFont="1" applyBorder="1" applyAlignment="1">
      <alignment vertical="center" wrapText="1"/>
    </xf>
    <xf numFmtId="4" fontId="24" fillId="0" borderId="12" xfId="1" applyNumberFormat="1" applyFont="1" applyBorder="1" applyAlignment="1">
      <alignment vertical="center" wrapText="1"/>
    </xf>
    <xf numFmtId="4" fontId="26" fillId="0" borderId="24" xfId="1" applyNumberFormat="1" applyFont="1" applyBorder="1" applyAlignment="1">
      <alignment vertical="center" wrapText="1"/>
    </xf>
    <xf numFmtId="4" fontId="24" fillId="3" borderId="22" xfId="1" applyNumberFormat="1" applyFont="1" applyFill="1" applyBorder="1" applyAlignment="1">
      <alignment vertical="center" wrapText="1"/>
    </xf>
    <xf numFmtId="49" fontId="21" fillId="3" borderId="10" xfId="1" applyNumberFormat="1" applyFont="1" applyFill="1" applyBorder="1" applyAlignment="1">
      <alignment horizontal="center" vertical="center" wrapText="1"/>
    </xf>
    <xf numFmtId="49" fontId="24" fillId="3" borderId="10" xfId="1" applyNumberFormat="1" applyFont="1" applyFill="1" applyBorder="1" applyAlignment="1">
      <alignment horizontal="center" vertical="center" wrapText="1"/>
    </xf>
    <xf numFmtId="0" fontId="24" fillId="3" borderId="10" xfId="1" applyFont="1" applyFill="1" applyBorder="1" applyAlignment="1">
      <alignment vertical="center" wrapText="1"/>
    </xf>
    <xf numFmtId="2" fontId="24" fillId="3" borderId="10" xfId="0" applyNumberFormat="1" applyFont="1" applyFill="1" applyBorder="1" applyAlignment="1">
      <alignment vertical="center" wrapText="1"/>
    </xf>
    <xf numFmtId="4" fontId="24" fillId="3" borderId="10" xfId="0" applyNumberFormat="1" applyFont="1" applyFill="1" applyBorder="1" applyAlignment="1">
      <alignment vertical="center" wrapText="1"/>
    </xf>
    <xf numFmtId="4" fontId="24" fillId="3" borderId="23" xfId="0" applyNumberFormat="1" applyFont="1" applyFill="1" applyBorder="1" applyAlignment="1">
      <alignment vertical="center" wrapText="1"/>
    </xf>
    <xf numFmtId="49" fontId="21" fillId="0" borderId="3" xfId="1" applyNumberFormat="1" applyFont="1" applyBorder="1" applyAlignment="1">
      <alignment horizontal="center" vertical="center" wrapText="1"/>
    </xf>
    <xf numFmtId="49" fontId="24" fillId="3" borderId="20" xfId="0" applyNumberFormat="1" applyFont="1" applyFill="1" applyBorder="1" applyAlignment="1">
      <alignment horizontal="center" vertical="center" wrapText="1"/>
    </xf>
    <xf numFmtId="49" fontId="24" fillId="3" borderId="11" xfId="0" applyNumberFormat="1" applyFont="1" applyFill="1" applyBorder="1" applyAlignment="1">
      <alignment horizontal="center" vertical="center" wrapText="1"/>
    </xf>
    <xf numFmtId="49" fontId="24" fillId="3" borderId="10" xfId="0" applyNumberFormat="1" applyFont="1" applyFill="1" applyBorder="1" applyAlignment="1">
      <alignment horizontal="center" vertical="center" wrapText="1"/>
    </xf>
    <xf numFmtId="49" fontId="24" fillId="3" borderId="14" xfId="0" applyNumberFormat="1" applyFont="1" applyFill="1" applyBorder="1" applyAlignment="1">
      <alignment horizontal="center" vertical="center" wrapText="1"/>
    </xf>
    <xf numFmtId="49" fontId="24" fillId="3" borderId="21" xfId="0" applyNumberFormat="1" applyFont="1" applyFill="1" applyBorder="1" applyAlignment="1">
      <alignment horizontal="center" vertical="center" wrapText="1"/>
    </xf>
    <xf numFmtId="49" fontId="24" fillId="3" borderId="9" xfId="0" applyNumberFormat="1" applyFont="1" applyFill="1" applyBorder="1" applyAlignment="1">
      <alignment horizontal="center" vertical="center" wrapText="1"/>
    </xf>
    <xf numFmtId="0" fontId="15" fillId="2" borderId="12" xfId="0"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2" fontId="4" fillId="0" borderId="27" xfId="0" applyNumberFormat="1" applyFont="1" applyBorder="1" applyAlignment="1">
      <alignment horizontal="left" vertical="center" wrapText="1" shrinkToFit="1"/>
    </xf>
    <xf numFmtId="4" fontId="5" fillId="0" borderId="27" xfId="0" applyNumberFormat="1" applyFont="1" applyBorder="1" applyAlignment="1">
      <alignment vertical="center" wrapText="1"/>
    </xf>
    <xf numFmtId="49" fontId="6"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27" xfId="0" applyFont="1" applyBorder="1" applyAlignment="1">
      <alignment vertical="center" wrapText="1"/>
    </xf>
    <xf numFmtId="0" fontId="16" fillId="0" borderId="16" xfId="0" applyFont="1" applyBorder="1" applyAlignment="1">
      <alignment horizontal="center" vertical="center" wrapText="1"/>
    </xf>
    <xf numFmtId="166" fontId="4" fillId="0" borderId="27" xfId="0" applyNumberFormat="1" applyFont="1" applyBorder="1" applyAlignment="1">
      <alignment vertical="center" wrapText="1"/>
    </xf>
    <xf numFmtId="0" fontId="5" fillId="0" borderId="27" xfId="2" applyFont="1" applyBorder="1" applyAlignment="1">
      <alignment vertical="center" wrapText="1"/>
    </xf>
    <xf numFmtId="2" fontId="5" fillId="2" borderId="27" xfId="0" applyNumberFormat="1" applyFont="1" applyFill="1" applyBorder="1" applyAlignment="1">
      <alignment vertical="center" wrapText="1"/>
    </xf>
    <xf numFmtId="2" fontId="24" fillId="0" borderId="27" xfId="1" applyNumberFormat="1" applyFont="1" applyBorder="1" applyAlignment="1">
      <alignment horizontal="center" vertical="center" wrapText="1"/>
    </xf>
    <xf numFmtId="2" fontId="24" fillId="0" borderId="27" xfId="1" applyNumberFormat="1" applyFont="1" applyBorder="1" applyAlignment="1">
      <alignment horizontal="left" vertical="center" wrapText="1"/>
    </xf>
    <xf numFmtId="2" fontId="24" fillId="3" borderId="27" xfId="1" applyNumberFormat="1" applyFont="1" applyFill="1" applyBorder="1" applyAlignment="1">
      <alignment horizontal="left" vertical="center" wrapText="1"/>
    </xf>
    <xf numFmtId="0" fontId="24" fillId="0" borderId="27" xfId="1" applyFont="1" applyBorder="1" applyAlignment="1">
      <alignment vertical="center" wrapText="1"/>
    </xf>
    <xf numFmtId="0" fontId="24" fillId="3" borderId="27" xfId="1" applyFont="1" applyFill="1" applyBorder="1" applyAlignment="1">
      <alignment horizontal="left" vertical="center" wrapText="1"/>
    </xf>
    <xf numFmtId="0" fontId="24" fillId="3" borderId="27" xfId="1" applyFont="1" applyFill="1" applyBorder="1" applyAlignment="1">
      <alignment vertical="center" wrapText="1"/>
    </xf>
    <xf numFmtId="0" fontId="5" fillId="0" borderId="27" xfId="0" applyFont="1" applyBorder="1" applyAlignment="1">
      <alignment vertical="center" wrapText="1"/>
    </xf>
    <xf numFmtId="0" fontId="22" fillId="0" borderId="27" xfId="0" applyFont="1" applyBorder="1" applyAlignment="1">
      <alignment vertical="center" wrapText="1"/>
    </xf>
    <xf numFmtId="2" fontId="5" fillId="0" borderId="27" xfId="1" applyNumberFormat="1" applyFont="1" applyBorder="1" applyAlignment="1">
      <alignment horizontal="center" vertical="center" wrapText="1"/>
    </xf>
    <xf numFmtId="2" fontId="5" fillId="0" borderId="27" xfId="0" applyNumberFormat="1" applyFont="1" applyBorder="1" applyAlignment="1">
      <alignment vertical="center" wrapText="1"/>
    </xf>
    <xf numFmtId="0" fontId="5" fillId="2" borderId="27" xfId="0" applyFont="1" applyFill="1" applyBorder="1" applyAlignment="1">
      <alignment vertical="center" wrapText="1"/>
    </xf>
    <xf numFmtId="2" fontId="5" fillId="3" borderId="27" xfId="1" applyNumberFormat="1" applyFont="1" applyFill="1" applyBorder="1" applyAlignment="1">
      <alignment horizontal="center" vertical="center" wrapText="1"/>
    </xf>
    <xf numFmtId="2" fontId="5" fillId="0" borderId="27" xfId="0" applyNumberFormat="1" applyFont="1" applyBorder="1" applyAlignment="1">
      <alignment horizontal="left" vertical="center" wrapText="1" shrinkToFit="1"/>
    </xf>
    <xf numFmtId="4" fontId="4" fillId="0" borderId="17" xfId="0" applyNumberFormat="1" applyFont="1" applyBorder="1" applyAlignment="1">
      <alignment vertical="center" wrapText="1"/>
    </xf>
    <xf numFmtId="0" fontId="24" fillId="0" borderId="3" xfId="2" applyFont="1" applyBorder="1" applyAlignment="1">
      <alignment horizontal="left" vertical="center" wrapText="1"/>
    </xf>
    <xf numFmtId="4" fontId="26" fillId="3" borderId="3" xfId="1" applyNumberFormat="1" applyFont="1" applyFill="1" applyBorder="1" applyAlignment="1">
      <alignment vertical="center" wrapText="1"/>
    </xf>
    <xf numFmtId="49" fontId="2" fillId="3" borderId="3" xfId="0" applyNumberFormat="1" applyFont="1" applyFill="1" applyBorder="1" applyAlignment="1">
      <alignment vertical="center" wrapText="1"/>
    </xf>
    <xf numFmtId="0" fontId="20" fillId="3" borderId="3" xfId="0" applyFont="1" applyFill="1" applyBorder="1" applyAlignment="1">
      <alignment vertical="center" wrapText="1"/>
    </xf>
    <xf numFmtId="49" fontId="25" fillId="0" borderId="10" xfId="0" applyNumberFormat="1" applyFont="1" applyBorder="1" applyAlignment="1">
      <alignment horizontal="center" vertical="center" wrapText="1"/>
    </xf>
    <xf numFmtId="0" fontId="20" fillId="0" borderId="10" xfId="0" applyFont="1" applyBorder="1" applyAlignment="1">
      <alignment horizontal="center" vertical="center" wrapText="1"/>
    </xf>
    <xf numFmtId="4" fontId="13" fillId="0" borderId="0" xfId="0" applyNumberFormat="1" applyFont="1" applyAlignment="1">
      <alignment vertical="center" wrapText="1"/>
    </xf>
    <xf numFmtId="3" fontId="18" fillId="0" borderId="0" xfId="0" applyNumberFormat="1" applyFont="1" applyAlignment="1">
      <alignment horizontal="center" vertical="center" wrapText="1"/>
    </xf>
    <xf numFmtId="3" fontId="5" fillId="0" borderId="3" xfId="0" applyNumberFormat="1" applyFont="1" applyBorder="1" applyAlignment="1">
      <alignment horizontal="right" vertical="center" wrapText="1"/>
    </xf>
    <xf numFmtId="49" fontId="2" fillId="3" borderId="19" xfId="0" applyNumberFormat="1"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2" fillId="3" borderId="14" xfId="0" applyNumberFormat="1" applyFont="1" applyFill="1" applyBorder="1" applyAlignment="1">
      <alignment horizontal="center" vertical="center" wrapText="1"/>
    </xf>
    <xf numFmtId="49" fontId="2" fillId="3" borderId="20"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0" fontId="32" fillId="0" borderId="0" xfId="0" applyFont="1" applyAlignment="1">
      <alignment horizontal="center" wrapText="1"/>
    </xf>
    <xf numFmtId="0" fontId="30"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left" vertical="center" wrapText="1"/>
    </xf>
    <xf numFmtId="0" fontId="14"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6" xfId="0" applyFont="1" applyBorder="1" applyAlignment="1">
      <alignment horizontal="center" vertical="center" wrapText="1"/>
    </xf>
    <xf numFmtId="0" fontId="16" fillId="0" borderId="0" xfId="0" applyFont="1" applyAlignment="1">
      <alignment vertical="center"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center" vertical="center" wrapText="1"/>
    </xf>
    <xf numFmtId="49" fontId="25" fillId="0" borderId="10" xfId="0" applyNumberFormat="1" applyFont="1" applyBorder="1" applyAlignment="1">
      <alignment horizontal="center" vertical="center" wrapText="1"/>
    </xf>
    <xf numFmtId="49" fontId="25" fillId="0" borderId="11"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cellXfs>
  <cellStyles count="8">
    <cellStyle name="Обычный" xfId="0" builtinId="0"/>
    <cellStyle name="Обычный 2" xfId="7"/>
    <cellStyle name="Обычный 3" xfId="6"/>
    <cellStyle name="Обычный 4" xfId="1"/>
    <cellStyle name="Обычный_№3" xfId="2"/>
    <cellStyle name="Обычный_ZV1PIV98" xfId="3"/>
    <cellStyle name="Тысячи [0]_Розподіл (2)" xfId="4"/>
    <cellStyle name="Тысячи_Розподіл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k.wikipedia.org/wiki/%D0%A2%D0%B5%D0%BF%D0%BB%D0%BE%D0%B2%D0%B0_%D0%B5%D0%BD%D0%B5%D1%80%D0%B3%D1%96%D1%8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D307"/>
  <sheetViews>
    <sheetView tabSelected="1" view="pageBreakPreview" topLeftCell="B118" zoomScale="70" zoomScaleNormal="70" zoomScaleSheetLayoutView="70" workbookViewId="0">
      <selection activeCell="I150" sqref="I150"/>
    </sheetView>
  </sheetViews>
  <sheetFormatPr defaultColWidth="9.140625" defaultRowHeight="15.75" x14ac:dyDescent="0.2"/>
  <cols>
    <col min="1" max="1" width="15" style="60" hidden="1" customWidth="1"/>
    <col min="2" max="2" width="15" style="181" customWidth="1"/>
    <col min="3" max="3" width="12" style="181" customWidth="1"/>
    <col min="4" max="4" width="14.85546875" style="181" customWidth="1"/>
    <col min="5" max="5" width="32.140625" style="115" customWidth="1"/>
    <col min="6" max="6" width="46.42578125" style="116" customWidth="1"/>
    <col min="7" max="7" width="18.85546875" style="7" hidden="1" customWidth="1"/>
    <col min="8" max="8" width="22.85546875" style="115" customWidth="1"/>
    <col min="9" max="9" width="19.28515625" style="127" customWidth="1"/>
    <col min="10" max="10" width="19.85546875" style="22" customWidth="1"/>
    <col min="11" max="11" width="20.85546875" style="22" customWidth="1"/>
    <col min="12" max="12" width="20.7109375" style="117" hidden="1" customWidth="1"/>
    <col min="13" max="13" width="17.28515625" style="117" hidden="1" customWidth="1"/>
    <col min="14" max="14" width="18.85546875" style="117" customWidth="1"/>
    <col min="15" max="15" width="14.7109375" style="117" bestFit="1" customWidth="1"/>
    <col min="16" max="16" width="12" style="117" bestFit="1" customWidth="1"/>
    <col min="17" max="20" width="9.140625" style="117"/>
    <col min="21" max="21" width="15.28515625" style="117" customWidth="1"/>
    <col min="22" max="16384" width="9.140625" style="117"/>
  </cols>
  <sheetData>
    <row r="1" spans="1:14" ht="18.75" x14ac:dyDescent="0.2">
      <c r="A1" s="59"/>
      <c r="G1" s="19"/>
      <c r="H1" s="146"/>
      <c r="I1" s="358" t="s">
        <v>562</v>
      </c>
      <c r="J1" s="358"/>
      <c r="K1" s="358"/>
    </row>
    <row r="2" spans="1:14" ht="98.25" customHeight="1" x14ac:dyDescent="0.2">
      <c r="A2" s="59"/>
      <c r="G2" s="19"/>
      <c r="H2" s="146"/>
      <c r="I2" s="358" t="s">
        <v>563</v>
      </c>
      <c r="J2" s="358"/>
      <c r="K2" s="358"/>
    </row>
    <row r="3" spans="1:14" ht="18.75" customHeight="1" x14ac:dyDescent="0.2">
      <c r="A3" s="351"/>
      <c r="B3" s="352"/>
      <c r="C3" s="352"/>
      <c r="D3" s="352"/>
      <c r="E3" s="352"/>
      <c r="F3" s="353"/>
      <c r="G3" s="351"/>
      <c r="H3" s="352"/>
      <c r="I3" s="352"/>
      <c r="J3" s="352"/>
      <c r="K3" s="352"/>
      <c r="L3" s="115"/>
    </row>
    <row r="4" spans="1:14" ht="51.75" customHeight="1" x14ac:dyDescent="0.2">
      <c r="A4" s="134"/>
      <c r="B4" s="352" t="s">
        <v>520</v>
      </c>
      <c r="C4" s="352"/>
      <c r="D4" s="352"/>
      <c r="E4" s="352"/>
      <c r="F4" s="352"/>
      <c r="G4" s="352"/>
      <c r="H4" s="352"/>
      <c r="I4" s="352"/>
      <c r="J4" s="352"/>
      <c r="K4" s="352"/>
      <c r="L4" s="115"/>
    </row>
    <row r="5" spans="1:14" ht="27.75" customHeight="1" x14ac:dyDescent="0.2">
      <c r="A5" s="134"/>
      <c r="B5" s="359">
        <v>1657010000</v>
      </c>
      <c r="C5" s="359"/>
      <c r="D5" s="359"/>
      <c r="E5" s="359"/>
      <c r="F5" s="359"/>
      <c r="G5" s="360"/>
      <c r="H5" s="359"/>
      <c r="I5" s="359"/>
      <c r="J5" s="359"/>
      <c r="K5" s="359"/>
      <c r="L5" s="181">
        <v>1</v>
      </c>
    </row>
    <row r="6" spans="1:14" ht="18" customHeight="1" x14ac:dyDescent="0.2">
      <c r="B6" s="361" t="s">
        <v>284</v>
      </c>
      <c r="C6" s="361"/>
      <c r="D6" s="361"/>
      <c r="E6" s="361"/>
      <c r="F6" s="361"/>
      <c r="G6" s="361"/>
      <c r="H6" s="361"/>
      <c r="I6" s="361"/>
      <c r="J6" s="361"/>
      <c r="K6" s="361"/>
      <c r="L6" s="206">
        <v>1</v>
      </c>
    </row>
    <row r="7" spans="1:14" ht="18" customHeight="1" x14ac:dyDescent="0.2">
      <c r="I7" s="118"/>
      <c r="K7" s="22" t="s">
        <v>20</v>
      </c>
      <c r="L7" s="206">
        <v>1</v>
      </c>
    </row>
    <row r="8" spans="1:14" s="119" customFormat="1" ht="28.5" customHeight="1" x14ac:dyDescent="0.2">
      <c r="A8" s="310" t="s">
        <v>21</v>
      </c>
      <c r="B8" s="355" t="s">
        <v>201</v>
      </c>
      <c r="C8" s="355" t="s">
        <v>202</v>
      </c>
      <c r="D8" s="355" t="s">
        <v>203</v>
      </c>
      <c r="E8" s="354" t="s">
        <v>197</v>
      </c>
      <c r="F8" s="354" t="s">
        <v>219</v>
      </c>
      <c r="G8" s="356" t="s">
        <v>198</v>
      </c>
      <c r="H8" s="354" t="s">
        <v>199</v>
      </c>
      <c r="I8" s="354" t="s">
        <v>2</v>
      </c>
      <c r="J8" s="354" t="s">
        <v>5</v>
      </c>
      <c r="K8" s="354"/>
      <c r="L8" s="119">
        <v>1</v>
      </c>
    </row>
    <row r="9" spans="1:14" s="119" customFormat="1" ht="205.5" customHeight="1" x14ac:dyDescent="0.2">
      <c r="A9" s="310"/>
      <c r="B9" s="355"/>
      <c r="C9" s="355"/>
      <c r="D9" s="355"/>
      <c r="E9" s="354"/>
      <c r="F9" s="354"/>
      <c r="G9" s="357"/>
      <c r="H9" s="354"/>
      <c r="I9" s="354"/>
      <c r="J9" s="219" t="s">
        <v>199</v>
      </c>
      <c r="K9" s="188" t="s">
        <v>200</v>
      </c>
      <c r="L9" s="119">
        <v>1</v>
      </c>
    </row>
    <row r="10" spans="1:14" s="119" customFormat="1" ht="19.5" customHeight="1" x14ac:dyDescent="0.2">
      <c r="A10" s="310"/>
      <c r="B10" s="220">
        <v>1</v>
      </c>
      <c r="C10" s="220">
        <v>2</v>
      </c>
      <c r="D10" s="120">
        <v>3</v>
      </c>
      <c r="E10" s="120">
        <v>4</v>
      </c>
      <c r="F10" s="120">
        <v>5</v>
      </c>
      <c r="G10" s="317">
        <v>6</v>
      </c>
      <c r="H10" s="120">
        <v>6</v>
      </c>
      <c r="I10" s="120">
        <v>7</v>
      </c>
      <c r="J10" s="120">
        <v>8</v>
      </c>
      <c r="K10" s="120">
        <v>9</v>
      </c>
      <c r="L10" s="119">
        <v>1</v>
      </c>
    </row>
    <row r="11" spans="1:14" s="9" customFormat="1" ht="31.5" x14ac:dyDescent="0.2">
      <c r="A11" s="72"/>
      <c r="B11" s="45" t="s">
        <v>140</v>
      </c>
      <c r="C11" s="39"/>
      <c r="D11" s="39"/>
      <c r="E11" s="40" t="s">
        <v>68</v>
      </c>
      <c r="F11" s="110"/>
      <c r="G11" s="318"/>
      <c r="H11" s="55">
        <f>SUM(H12:H24)</f>
        <v>100000</v>
      </c>
      <c r="I11" s="55">
        <f>SUM(I12:I24)</f>
        <v>100000</v>
      </c>
      <c r="J11" s="55">
        <f>SUM(J12:J24)</f>
        <v>0</v>
      </c>
      <c r="K11" s="55">
        <f>SUM(K12:K24)</f>
        <v>0</v>
      </c>
      <c r="L11" s="4">
        <f>SUM(I11:K11)</f>
        <v>100000</v>
      </c>
      <c r="N11" s="3"/>
    </row>
    <row r="12" spans="1:14" s="9" customFormat="1" ht="65.25" hidden="1" customHeight="1" x14ac:dyDescent="0.2">
      <c r="A12" s="62" t="s">
        <v>4</v>
      </c>
      <c r="B12" s="362" t="s">
        <v>141</v>
      </c>
      <c r="C12" s="364" t="s">
        <v>142</v>
      </c>
      <c r="D12" s="364" t="s">
        <v>33</v>
      </c>
      <c r="E12" s="366" t="s">
        <v>143</v>
      </c>
      <c r="F12" s="42" t="s">
        <v>437</v>
      </c>
      <c r="G12" s="42"/>
      <c r="H12" s="56">
        <f t="shared" ref="H12:H24" si="0">I12+J12</f>
        <v>0</v>
      </c>
      <c r="I12" s="155"/>
      <c r="J12" s="155"/>
      <c r="K12" s="56"/>
      <c r="L12" s="4">
        <f t="shared" ref="L12:L130" si="1">SUM(I12:K12)</f>
        <v>0</v>
      </c>
    </row>
    <row r="13" spans="1:14" s="9" customFormat="1" ht="65.25" hidden="1" customHeight="1" x14ac:dyDescent="0.2">
      <c r="A13" s="62"/>
      <c r="B13" s="363"/>
      <c r="C13" s="365"/>
      <c r="D13" s="365"/>
      <c r="E13" s="367"/>
      <c r="F13" s="42" t="s">
        <v>438</v>
      </c>
      <c r="G13" s="42"/>
      <c r="H13" s="56">
        <f t="shared" si="0"/>
        <v>0</v>
      </c>
      <c r="I13" s="155"/>
      <c r="J13" s="155"/>
      <c r="K13" s="56"/>
      <c r="L13" s="4">
        <f>SUM(I13:K13)</f>
        <v>0</v>
      </c>
    </row>
    <row r="14" spans="1:14" s="9" customFormat="1" ht="73.5" hidden="1" customHeight="1" x14ac:dyDescent="0.2">
      <c r="A14" s="62" t="s">
        <v>1</v>
      </c>
      <c r="B14" s="339" t="s">
        <v>144</v>
      </c>
      <c r="C14" s="77" t="s">
        <v>31</v>
      </c>
      <c r="D14" s="77" t="s">
        <v>26</v>
      </c>
      <c r="E14" s="340" t="s">
        <v>123</v>
      </c>
      <c r="F14" s="43" t="s">
        <v>555</v>
      </c>
      <c r="G14" s="43"/>
      <c r="H14" s="56">
        <f t="shared" si="0"/>
        <v>0</v>
      </c>
      <c r="I14" s="156"/>
      <c r="J14" s="155"/>
      <c r="K14" s="56"/>
      <c r="L14" s="4">
        <f t="shared" si="1"/>
        <v>0</v>
      </c>
    </row>
    <row r="15" spans="1:14" s="9" customFormat="1" ht="88.5" hidden="1" customHeight="1" x14ac:dyDescent="0.2">
      <c r="A15" s="71"/>
      <c r="B15" s="15" t="s">
        <v>144</v>
      </c>
      <c r="C15" s="25" t="s">
        <v>31</v>
      </c>
      <c r="D15" s="25" t="s">
        <v>26</v>
      </c>
      <c r="E15" s="16" t="s">
        <v>123</v>
      </c>
      <c r="F15" s="43" t="s">
        <v>298</v>
      </c>
      <c r="G15" s="319"/>
      <c r="H15" s="56">
        <f>I15+J15</f>
        <v>0</v>
      </c>
      <c r="I15" s="156"/>
      <c r="J15" s="155"/>
      <c r="K15" s="56"/>
      <c r="L15" s="4">
        <f>SUM(I15:K15)</f>
        <v>0</v>
      </c>
    </row>
    <row r="16" spans="1:14" s="1" customFormat="1" ht="84" hidden="1" customHeight="1" x14ac:dyDescent="0.2">
      <c r="A16" s="62" t="s">
        <v>1</v>
      </c>
      <c r="B16" s="15" t="s">
        <v>144</v>
      </c>
      <c r="C16" s="25" t="s">
        <v>31</v>
      </c>
      <c r="D16" s="25" t="s">
        <v>26</v>
      </c>
      <c r="E16" s="16" t="s">
        <v>123</v>
      </c>
      <c r="F16" s="112" t="s">
        <v>554</v>
      </c>
      <c r="G16" s="44"/>
      <c r="H16" s="56">
        <f t="shared" si="0"/>
        <v>0</v>
      </c>
      <c r="I16" s="56"/>
      <c r="J16" s="56"/>
      <c r="K16" s="56"/>
      <c r="L16" s="4">
        <f t="shared" si="1"/>
        <v>0</v>
      </c>
    </row>
    <row r="17" spans="1:15" s="1" customFormat="1" ht="62.25" hidden="1" customHeight="1" x14ac:dyDescent="0.2">
      <c r="A17" s="62"/>
      <c r="B17" s="15" t="s">
        <v>144</v>
      </c>
      <c r="C17" s="25" t="s">
        <v>31</v>
      </c>
      <c r="D17" s="25" t="s">
        <v>26</v>
      </c>
      <c r="E17" s="16" t="s">
        <v>123</v>
      </c>
      <c r="F17" s="111" t="s">
        <v>476</v>
      </c>
      <c r="G17" s="44"/>
      <c r="H17" s="56">
        <f t="shared" si="0"/>
        <v>0</v>
      </c>
      <c r="I17" s="56"/>
      <c r="J17" s="56"/>
      <c r="K17" s="55"/>
      <c r="L17" s="3">
        <f t="shared" si="1"/>
        <v>0</v>
      </c>
    </row>
    <row r="18" spans="1:15" s="1" customFormat="1" ht="65.25" hidden="1" customHeight="1" x14ac:dyDescent="0.2">
      <c r="A18" s="71"/>
      <c r="B18" s="15" t="s">
        <v>144</v>
      </c>
      <c r="C18" s="25" t="s">
        <v>31</v>
      </c>
      <c r="D18" s="25" t="s">
        <v>26</v>
      </c>
      <c r="E18" s="16" t="s">
        <v>123</v>
      </c>
      <c r="F18" s="111" t="s">
        <v>537</v>
      </c>
      <c r="G18" s="320"/>
      <c r="H18" s="56">
        <f t="shared" ref="H18" si="2">I18+J18</f>
        <v>0</v>
      </c>
      <c r="I18" s="56"/>
      <c r="J18" s="56"/>
      <c r="K18" s="55"/>
      <c r="L18" s="3">
        <f t="shared" ref="L18" si="3">SUM(I18:K18)</f>
        <v>0</v>
      </c>
    </row>
    <row r="19" spans="1:15" s="1" customFormat="1" ht="94.5" customHeight="1" x14ac:dyDescent="0.2">
      <c r="A19" s="71" t="s">
        <v>1</v>
      </c>
      <c r="B19" s="15" t="s">
        <v>144</v>
      </c>
      <c r="C19" s="25" t="s">
        <v>31</v>
      </c>
      <c r="D19" s="25" t="s">
        <v>26</v>
      </c>
      <c r="E19" s="16" t="s">
        <v>123</v>
      </c>
      <c r="F19" s="112" t="s">
        <v>381</v>
      </c>
      <c r="G19" s="319"/>
      <c r="H19" s="56">
        <f t="shared" si="0"/>
        <v>100000</v>
      </c>
      <c r="I19" s="56">
        <v>100000</v>
      </c>
      <c r="J19" s="56"/>
      <c r="K19" s="56"/>
      <c r="L19" s="3">
        <f t="shared" si="1"/>
        <v>100000</v>
      </c>
    </row>
    <row r="20" spans="1:15" s="1" customFormat="1" ht="84.75" hidden="1" customHeight="1" x14ac:dyDescent="0.2">
      <c r="A20" s="69"/>
      <c r="B20" s="15" t="s">
        <v>144</v>
      </c>
      <c r="C20" s="25" t="s">
        <v>31</v>
      </c>
      <c r="D20" s="25" t="s">
        <v>26</v>
      </c>
      <c r="E20" s="16" t="s">
        <v>123</v>
      </c>
      <c r="F20" s="112" t="s">
        <v>381</v>
      </c>
      <c r="G20" s="43"/>
      <c r="H20" s="56">
        <f t="shared" si="0"/>
        <v>0</v>
      </c>
      <c r="I20" s="56"/>
      <c r="J20" s="56"/>
      <c r="K20" s="56"/>
      <c r="L20" s="4">
        <f t="shared" si="1"/>
        <v>0</v>
      </c>
    </row>
    <row r="21" spans="1:15" s="1" customFormat="1" ht="47.25" hidden="1" x14ac:dyDescent="0.2">
      <c r="A21" s="69"/>
      <c r="B21" s="47" t="s">
        <v>466</v>
      </c>
      <c r="C21" s="47" t="s">
        <v>467</v>
      </c>
      <c r="D21" s="191" t="s">
        <v>469</v>
      </c>
      <c r="E21" s="190" t="s">
        <v>468</v>
      </c>
      <c r="F21" s="112" t="s">
        <v>465</v>
      </c>
      <c r="G21" s="43"/>
      <c r="H21" s="56">
        <f t="shared" si="0"/>
        <v>0</v>
      </c>
      <c r="I21" s="56"/>
      <c r="J21" s="56"/>
      <c r="K21" s="56"/>
      <c r="L21" s="4">
        <f t="shared" si="1"/>
        <v>0</v>
      </c>
    </row>
    <row r="22" spans="1:15" s="1" customFormat="1" ht="47.25" hidden="1" customHeight="1" x14ac:dyDescent="0.2">
      <c r="A22" s="69"/>
      <c r="B22" s="47" t="s">
        <v>514</v>
      </c>
      <c r="C22" s="47" t="s">
        <v>515</v>
      </c>
      <c r="D22" s="47" t="s">
        <v>49</v>
      </c>
      <c r="E22" s="190" t="s">
        <v>516</v>
      </c>
      <c r="F22" s="112" t="s">
        <v>516</v>
      </c>
      <c r="G22" s="43"/>
      <c r="H22" s="56">
        <f t="shared" si="0"/>
        <v>0</v>
      </c>
      <c r="I22" s="56"/>
      <c r="J22" s="56"/>
      <c r="K22" s="56"/>
      <c r="L22" s="4">
        <f t="shared" si="1"/>
        <v>0</v>
      </c>
    </row>
    <row r="23" spans="1:15" s="1" customFormat="1" ht="84.75" hidden="1" customHeight="1" x14ac:dyDescent="0.2">
      <c r="A23" s="69"/>
      <c r="B23" s="15" t="s">
        <v>409</v>
      </c>
      <c r="C23" s="140" t="s">
        <v>105</v>
      </c>
      <c r="D23" s="141" t="s">
        <v>51</v>
      </c>
      <c r="E23" s="92" t="s">
        <v>86</v>
      </c>
      <c r="F23" s="149" t="s">
        <v>361</v>
      </c>
      <c r="G23" s="148"/>
      <c r="H23" s="157">
        <f t="shared" si="0"/>
        <v>0</v>
      </c>
      <c r="I23" s="157"/>
      <c r="J23" s="157"/>
      <c r="K23" s="157"/>
      <c r="L23" s="3">
        <f t="shared" ref="L23" si="4">SUM(I23:K23)</f>
        <v>0</v>
      </c>
    </row>
    <row r="24" spans="1:15" s="1" customFormat="1" ht="205.5" hidden="1" customHeight="1" x14ac:dyDescent="0.2">
      <c r="A24" s="69"/>
      <c r="B24" s="15" t="s">
        <v>228</v>
      </c>
      <c r="C24" s="25" t="s">
        <v>229</v>
      </c>
      <c r="D24" s="25" t="s">
        <v>31</v>
      </c>
      <c r="E24" s="133" t="s">
        <v>230</v>
      </c>
      <c r="F24" s="43" t="s">
        <v>227</v>
      </c>
      <c r="G24" s="43"/>
      <c r="H24" s="56">
        <f t="shared" si="0"/>
        <v>0</v>
      </c>
      <c r="I24" s="56"/>
      <c r="J24" s="56"/>
      <c r="K24" s="56"/>
      <c r="L24" s="4">
        <f t="shared" si="1"/>
        <v>0</v>
      </c>
    </row>
    <row r="25" spans="1:15" s="1" customFormat="1" ht="30.75" hidden="1" customHeight="1" x14ac:dyDescent="0.2">
      <c r="A25" s="27"/>
      <c r="B25" s="12"/>
      <c r="C25" s="12"/>
      <c r="D25" s="12"/>
      <c r="E25" s="30"/>
      <c r="F25" s="46"/>
      <c r="G25" s="46"/>
      <c r="H25" s="55"/>
      <c r="I25" s="56"/>
      <c r="J25" s="56"/>
      <c r="K25" s="158"/>
      <c r="L25" s="3">
        <f t="shared" si="1"/>
        <v>0</v>
      </c>
    </row>
    <row r="26" spans="1:15" s="1" customFormat="1" ht="31.5" x14ac:dyDescent="0.2">
      <c r="A26" s="72"/>
      <c r="B26" s="230" t="s">
        <v>101</v>
      </c>
      <c r="C26" s="85"/>
      <c r="D26" s="85"/>
      <c r="E26" s="254" t="s">
        <v>401</v>
      </c>
      <c r="F26" s="255"/>
      <c r="G26" s="321"/>
      <c r="H26" s="256">
        <f>SUM(H27:H57)</f>
        <v>-26559200</v>
      </c>
      <c r="I26" s="256">
        <f t="shared" ref="I26:K26" si="5">SUM(I27:I57)</f>
        <v>-26015600</v>
      </c>
      <c r="J26" s="256">
        <f t="shared" si="5"/>
        <v>-543600</v>
      </c>
      <c r="K26" s="256">
        <f t="shared" si="5"/>
        <v>-543600</v>
      </c>
      <c r="L26" s="3">
        <f t="shared" si="1"/>
        <v>-27102800</v>
      </c>
      <c r="N26" s="2"/>
    </row>
    <row r="27" spans="1:15" s="1" customFormat="1" ht="47.25" hidden="1" x14ac:dyDescent="0.2">
      <c r="A27" s="72"/>
      <c r="B27" s="131" t="s">
        <v>237</v>
      </c>
      <c r="C27" s="14" t="s">
        <v>31</v>
      </c>
      <c r="D27" s="14" t="s">
        <v>26</v>
      </c>
      <c r="E27" s="193" t="s">
        <v>123</v>
      </c>
      <c r="F27" s="335" t="s">
        <v>443</v>
      </c>
      <c r="G27" s="321"/>
      <c r="H27" s="268">
        <f t="shared" ref="H27:H56" si="6">I27+J27</f>
        <v>0</v>
      </c>
      <c r="I27" s="268"/>
      <c r="J27" s="256"/>
      <c r="K27" s="256"/>
      <c r="L27" s="3">
        <f t="shared" si="1"/>
        <v>0</v>
      </c>
      <c r="N27" s="2"/>
    </row>
    <row r="28" spans="1:15" s="1" customFormat="1" ht="47.25" hidden="1" x14ac:dyDescent="0.2">
      <c r="A28" s="72"/>
      <c r="B28" s="260" t="s">
        <v>102</v>
      </c>
      <c r="C28" s="232" t="s">
        <v>60</v>
      </c>
      <c r="D28" s="232" t="s">
        <v>53</v>
      </c>
      <c r="E28" s="261" t="s">
        <v>103</v>
      </c>
      <c r="F28" s="262" t="s">
        <v>530</v>
      </c>
      <c r="G28" s="263"/>
      <c r="H28" s="264">
        <f t="shared" si="6"/>
        <v>0</v>
      </c>
      <c r="I28" s="264"/>
      <c r="J28" s="264"/>
      <c r="K28" s="265"/>
      <c r="L28" s="3">
        <f t="shared" si="1"/>
        <v>0</v>
      </c>
      <c r="N28" s="2"/>
    </row>
    <row r="29" spans="1:15" s="1" customFormat="1" ht="47.25" hidden="1" x14ac:dyDescent="0.2">
      <c r="A29" s="72"/>
      <c r="B29" s="266" t="s">
        <v>102</v>
      </c>
      <c r="C29" s="89" t="s">
        <v>60</v>
      </c>
      <c r="D29" s="89" t="s">
        <v>53</v>
      </c>
      <c r="E29" s="267" t="s">
        <v>103</v>
      </c>
      <c r="F29" s="255" t="s">
        <v>443</v>
      </c>
      <c r="G29" s="322"/>
      <c r="H29" s="268">
        <f t="shared" si="6"/>
        <v>0</v>
      </c>
      <c r="I29" s="286"/>
      <c r="J29" s="268"/>
      <c r="K29" s="268"/>
      <c r="L29" s="3">
        <f t="shared" si="1"/>
        <v>0</v>
      </c>
      <c r="M29" s="341"/>
      <c r="N29" s="2"/>
      <c r="O29" s="2"/>
    </row>
    <row r="30" spans="1:15" s="1" customFormat="1" ht="63" x14ac:dyDescent="0.2">
      <c r="A30" s="72"/>
      <c r="B30" s="131" t="s">
        <v>300</v>
      </c>
      <c r="C30" s="14" t="s">
        <v>301</v>
      </c>
      <c r="D30" s="14" t="s">
        <v>22</v>
      </c>
      <c r="E30" s="182" t="s">
        <v>527</v>
      </c>
      <c r="F30" s="255" t="s">
        <v>443</v>
      </c>
      <c r="G30" s="323"/>
      <c r="H30" s="268">
        <f t="shared" si="6"/>
        <v>2592000</v>
      </c>
      <c r="I30" s="286">
        <f>2592000</f>
        <v>2592000</v>
      </c>
      <c r="J30" s="268"/>
      <c r="K30" s="268"/>
      <c r="L30" s="3">
        <f t="shared" si="1"/>
        <v>2592000</v>
      </c>
      <c r="N30" s="2"/>
    </row>
    <row r="31" spans="1:15" s="1" customFormat="1" ht="63" x14ac:dyDescent="0.2">
      <c r="A31" s="72"/>
      <c r="B31" s="231" t="s">
        <v>300</v>
      </c>
      <c r="C31" s="257" t="s">
        <v>301</v>
      </c>
      <c r="D31" s="257" t="s">
        <v>22</v>
      </c>
      <c r="E31" s="233" t="s">
        <v>527</v>
      </c>
      <c r="F31" s="270" t="s">
        <v>361</v>
      </c>
      <c r="G31" s="263"/>
      <c r="H31" s="258">
        <f t="shared" si="6"/>
        <v>1100000</v>
      </c>
      <c r="I31" s="258">
        <v>520000</v>
      </c>
      <c r="J31" s="258">
        <v>580000</v>
      </c>
      <c r="K31" s="271">
        <v>580000</v>
      </c>
      <c r="L31" s="3">
        <f t="shared" si="1"/>
        <v>1680000</v>
      </c>
      <c r="N31" s="2"/>
    </row>
    <row r="32" spans="1:15" s="1" customFormat="1" ht="66" hidden="1" customHeight="1" x14ac:dyDescent="0.2">
      <c r="A32" s="72"/>
      <c r="B32" s="304" t="s">
        <v>300</v>
      </c>
      <c r="C32" s="208" t="s">
        <v>301</v>
      </c>
      <c r="D32" s="208" t="s">
        <v>22</v>
      </c>
      <c r="E32" s="234" t="s">
        <v>527</v>
      </c>
      <c r="F32" s="272" t="s">
        <v>212</v>
      </c>
      <c r="G32" s="262"/>
      <c r="H32" s="264">
        <f t="shared" si="6"/>
        <v>0</v>
      </c>
      <c r="I32" s="264"/>
      <c r="J32" s="264"/>
      <c r="K32" s="265"/>
      <c r="L32" s="3">
        <f t="shared" si="1"/>
        <v>0</v>
      </c>
      <c r="N32" s="2"/>
    </row>
    <row r="33" spans="1:14" s="1" customFormat="1" ht="126" x14ac:dyDescent="0.2">
      <c r="A33" s="72"/>
      <c r="B33" s="131" t="s">
        <v>303</v>
      </c>
      <c r="C33" s="131" t="s">
        <v>304</v>
      </c>
      <c r="D33" s="131" t="s">
        <v>23</v>
      </c>
      <c r="E33" s="244" t="s">
        <v>531</v>
      </c>
      <c r="F33" s="255" t="s">
        <v>443</v>
      </c>
      <c r="G33" s="324"/>
      <c r="H33" s="268">
        <f t="shared" si="6"/>
        <v>57600</v>
      </c>
      <c r="I33" s="286">
        <v>57600</v>
      </c>
      <c r="J33" s="268"/>
      <c r="K33" s="273"/>
      <c r="L33" s="3">
        <f t="shared" si="1"/>
        <v>57600</v>
      </c>
      <c r="N33" s="2"/>
    </row>
    <row r="34" spans="1:14" s="1" customFormat="1" ht="126" hidden="1" x14ac:dyDescent="0.2">
      <c r="A34" s="72"/>
      <c r="B34" s="231" t="s">
        <v>303</v>
      </c>
      <c r="C34" s="305" t="s">
        <v>304</v>
      </c>
      <c r="D34" s="305" t="s">
        <v>23</v>
      </c>
      <c r="E34" s="235" t="s">
        <v>531</v>
      </c>
      <c r="F34" s="274" t="s">
        <v>361</v>
      </c>
      <c r="G34" s="275"/>
      <c r="H34" s="258">
        <f t="shared" si="6"/>
        <v>0</v>
      </c>
      <c r="I34" s="258"/>
      <c r="J34" s="258"/>
      <c r="K34" s="276"/>
      <c r="L34" s="3">
        <f t="shared" si="1"/>
        <v>0</v>
      </c>
      <c r="N34" s="2"/>
    </row>
    <row r="35" spans="1:14" s="1" customFormat="1" ht="126" hidden="1" x14ac:dyDescent="0.2">
      <c r="A35" s="72"/>
      <c r="B35" s="304" t="s">
        <v>303</v>
      </c>
      <c r="C35" s="306" t="s">
        <v>304</v>
      </c>
      <c r="D35" s="306" t="s">
        <v>23</v>
      </c>
      <c r="E35" s="236" t="s">
        <v>531</v>
      </c>
      <c r="F35" s="277" t="s">
        <v>212</v>
      </c>
      <c r="G35" s="263"/>
      <c r="H35" s="264">
        <f t="shared" si="6"/>
        <v>0</v>
      </c>
      <c r="I35" s="264"/>
      <c r="J35" s="264"/>
      <c r="K35" s="278"/>
      <c r="L35" s="3">
        <f t="shared" si="1"/>
        <v>0</v>
      </c>
      <c r="N35" s="2"/>
    </row>
    <row r="36" spans="1:14" s="1" customFormat="1" ht="78.75" x14ac:dyDescent="0.2">
      <c r="A36" s="72"/>
      <c r="B36" s="131" t="s">
        <v>305</v>
      </c>
      <c r="C36" s="14" t="s">
        <v>306</v>
      </c>
      <c r="D36" s="14" t="s">
        <v>23</v>
      </c>
      <c r="E36" s="182" t="s">
        <v>528</v>
      </c>
      <c r="F36" s="255" t="s">
        <v>443</v>
      </c>
      <c r="G36" s="324"/>
      <c r="H36" s="268">
        <f t="shared" si="6"/>
        <v>57600</v>
      </c>
      <c r="I36" s="286">
        <v>57600</v>
      </c>
      <c r="J36" s="268"/>
      <c r="K36" s="273"/>
      <c r="L36" s="3">
        <f t="shared" si="1"/>
        <v>57600</v>
      </c>
      <c r="N36" s="2"/>
    </row>
    <row r="37" spans="1:14" s="1" customFormat="1" ht="78.75" hidden="1" x14ac:dyDescent="0.2">
      <c r="A37" s="72"/>
      <c r="B37" s="231" t="s">
        <v>305</v>
      </c>
      <c r="C37" s="305" t="s">
        <v>306</v>
      </c>
      <c r="D37" s="305" t="s">
        <v>23</v>
      </c>
      <c r="E37" s="233" t="s">
        <v>528</v>
      </c>
      <c r="F37" s="274" t="s">
        <v>361</v>
      </c>
      <c r="G37" s="263"/>
      <c r="H37" s="258">
        <f t="shared" si="6"/>
        <v>0</v>
      </c>
      <c r="I37" s="258"/>
      <c r="J37" s="258"/>
      <c r="K37" s="276"/>
      <c r="L37" s="3">
        <f t="shared" si="1"/>
        <v>0</v>
      </c>
      <c r="N37" s="2"/>
    </row>
    <row r="38" spans="1:14" s="1" customFormat="1" ht="78.75" hidden="1" x14ac:dyDescent="0.2">
      <c r="A38" s="72"/>
      <c r="B38" s="307" t="s">
        <v>305</v>
      </c>
      <c r="C38" s="131" t="s">
        <v>306</v>
      </c>
      <c r="D38" s="131" t="s">
        <v>23</v>
      </c>
      <c r="E38" s="182" t="s">
        <v>528</v>
      </c>
      <c r="F38" s="269" t="s">
        <v>212</v>
      </c>
      <c r="G38" s="263"/>
      <c r="H38" s="268">
        <f t="shared" si="6"/>
        <v>0</v>
      </c>
      <c r="I38" s="268"/>
      <c r="J38" s="268"/>
      <c r="K38" s="279"/>
      <c r="L38" s="3">
        <f t="shared" si="1"/>
        <v>0</v>
      </c>
      <c r="N38" s="2"/>
    </row>
    <row r="39" spans="1:14" s="1" customFormat="1" ht="47.25" hidden="1" x14ac:dyDescent="0.2">
      <c r="A39" s="72"/>
      <c r="B39" s="307" t="s">
        <v>307</v>
      </c>
      <c r="C39" s="131" t="s">
        <v>308</v>
      </c>
      <c r="D39" s="131" t="s">
        <v>22</v>
      </c>
      <c r="E39" s="139" t="s">
        <v>309</v>
      </c>
      <c r="F39" s="263" t="s">
        <v>299</v>
      </c>
      <c r="G39" s="263"/>
      <c r="H39" s="268">
        <f t="shared" si="6"/>
        <v>0</v>
      </c>
      <c r="I39" s="268"/>
      <c r="J39" s="268"/>
      <c r="K39" s="280"/>
      <c r="L39" s="3">
        <f t="shared" si="1"/>
        <v>0</v>
      </c>
      <c r="N39" s="2"/>
    </row>
    <row r="40" spans="1:14" s="1" customFormat="1" ht="47.25" hidden="1" x14ac:dyDescent="0.2">
      <c r="A40" s="72"/>
      <c r="B40" s="307" t="s">
        <v>307</v>
      </c>
      <c r="C40" s="131" t="s">
        <v>308</v>
      </c>
      <c r="D40" s="131" t="s">
        <v>22</v>
      </c>
      <c r="E40" s="139" t="s">
        <v>309</v>
      </c>
      <c r="F40" s="269" t="s">
        <v>443</v>
      </c>
      <c r="G40" s="267"/>
      <c r="H40" s="268">
        <f t="shared" si="6"/>
        <v>0</v>
      </c>
      <c r="I40" s="268"/>
      <c r="J40" s="268"/>
      <c r="K40" s="279"/>
      <c r="L40" s="3">
        <f t="shared" si="1"/>
        <v>0</v>
      </c>
      <c r="N40" s="2"/>
    </row>
    <row r="41" spans="1:14" s="1" customFormat="1" ht="47.25" hidden="1" x14ac:dyDescent="0.2">
      <c r="A41" s="72"/>
      <c r="B41" s="304" t="s">
        <v>307</v>
      </c>
      <c r="C41" s="306" t="s">
        <v>308</v>
      </c>
      <c r="D41" s="306" t="s">
        <v>22</v>
      </c>
      <c r="E41" s="237" t="s">
        <v>309</v>
      </c>
      <c r="F41" s="262" t="s">
        <v>212</v>
      </c>
      <c r="G41" s="255"/>
      <c r="H41" s="264">
        <f t="shared" si="6"/>
        <v>0</v>
      </c>
      <c r="I41" s="264"/>
      <c r="J41" s="264"/>
      <c r="K41" s="265"/>
      <c r="L41" s="3">
        <f t="shared" si="1"/>
        <v>0</v>
      </c>
      <c r="N41" s="2"/>
    </row>
    <row r="42" spans="1:14" s="1" customFormat="1" ht="63" hidden="1" x14ac:dyDescent="0.2">
      <c r="A42" s="72"/>
      <c r="B42" s="131" t="s">
        <v>310</v>
      </c>
      <c r="C42" s="14" t="s">
        <v>61</v>
      </c>
      <c r="D42" s="14" t="s">
        <v>24</v>
      </c>
      <c r="E42" s="183" t="s">
        <v>311</v>
      </c>
      <c r="F42" s="281" t="s">
        <v>426</v>
      </c>
      <c r="G42" s="255"/>
      <c r="H42" s="268">
        <f t="shared" si="6"/>
        <v>0</v>
      </c>
      <c r="I42" s="268">
        <f>200000+493760-148760-42000-3000-300000-200000</f>
        <v>0</v>
      </c>
      <c r="J42" s="268"/>
      <c r="K42" s="268"/>
      <c r="L42" s="3">
        <f t="shared" si="1"/>
        <v>0</v>
      </c>
      <c r="N42" s="2"/>
    </row>
    <row r="43" spans="1:14" s="1" customFormat="1" ht="66" hidden="1" customHeight="1" x14ac:dyDescent="0.2">
      <c r="A43" s="72"/>
      <c r="B43" s="308" t="s">
        <v>310</v>
      </c>
      <c r="C43" s="309" t="s">
        <v>61</v>
      </c>
      <c r="D43" s="309" t="s">
        <v>24</v>
      </c>
      <c r="E43" s="238" t="s">
        <v>311</v>
      </c>
      <c r="F43" s="282" t="s">
        <v>532</v>
      </c>
      <c r="G43" s="255"/>
      <c r="H43" s="283">
        <f t="shared" si="6"/>
        <v>0</v>
      </c>
      <c r="I43" s="283"/>
      <c r="J43" s="284"/>
      <c r="K43" s="285"/>
      <c r="L43" s="3">
        <f t="shared" si="1"/>
        <v>0</v>
      </c>
      <c r="N43" s="2"/>
    </row>
    <row r="44" spans="1:14" s="1" customFormat="1" ht="63" hidden="1" x14ac:dyDescent="0.2">
      <c r="A44" s="72"/>
      <c r="B44" s="131" t="s">
        <v>310</v>
      </c>
      <c r="C44" s="131" t="s">
        <v>61</v>
      </c>
      <c r="D44" s="131" t="s">
        <v>24</v>
      </c>
      <c r="E44" s="139" t="s">
        <v>311</v>
      </c>
      <c r="F44" s="255" t="s">
        <v>443</v>
      </c>
      <c r="G44" s="325"/>
      <c r="H44" s="286">
        <f t="shared" si="6"/>
        <v>0</v>
      </c>
      <c r="I44" s="286"/>
      <c r="J44" s="286"/>
      <c r="K44" s="286"/>
      <c r="L44" s="3">
        <f t="shared" si="1"/>
        <v>0</v>
      </c>
      <c r="N44" s="2"/>
    </row>
    <row r="45" spans="1:14" s="1" customFormat="1" ht="78.75" hidden="1" x14ac:dyDescent="0.2">
      <c r="A45" s="72"/>
      <c r="B45" s="131" t="s">
        <v>312</v>
      </c>
      <c r="C45" s="14" t="s">
        <v>313</v>
      </c>
      <c r="D45" s="14" t="s">
        <v>76</v>
      </c>
      <c r="E45" s="183" t="s">
        <v>314</v>
      </c>
      <c r="F45" s="255" t="s">
        <v>443</v>
      </c>
      <c r="G45" s="326"/>
      <c r="H45" s="268">
        <f t="shared" si="6"/>
        <v>0</v>
      </c>
      <c r="I45" s="286"/>
      <c r="J45" s="268"/>
      <c r="K45" s="256"/>
      <c r="L45" s="3">
        <f t="shared" si="1"/>
        <v>0</v>
      </c>
      <c r="N45" s="2"/>
    </row>
    <row r="46" spans="1:14" s="1" customFormat="1" ht="78.75" hidden="1" x14ac:dyDescent="0.2">
      <c r="A46" s="72"/>
      <c r="B46" s="231" t="s">
        <v>312</v>
      </c>
      <c r="C46" s="305" t="s">
        <v>313</v>
      </c>
      <c r="D46" s="305" t="s">
        <v>76</v>
      </c>
      <c r="E46" s="239" t="s">
        <v>314</v>
      </c>
      <c r="F46" s="275" t="s">
        <v>212</v>
      </c>
      <c r="G46" s="255"/>
      <c r="H46" s="288">
        <f t="shared" si="6"/>
        <v>0</v>
      </c>
      <c r="I46" s="288"/>
      <c r="J46" s="289"/>
      <c r="K46" s="290"/>
      <c r="L46" s="3">
        <f t="shared" si="1"/>
        <v>0</v>
      </c>
      <c r="N46" s="2"/>
    </row>
    <row r="47" spans="1:14" s="1" customFormat="1" ht="47.25" hidden="1" x14ac:dyDescent="0.2">
      <c r="A47" s="72"/>
      <c r="B47" s="131" t="s">
        <v>315</v>
      </c>
      <c r="C47" s="131" t="s">
        <v>316</v>
      </c>
      <c r="D47" s="131" t="s">
        <v>25</v>
      </c>
      <c r="E47" s="139" t="s">
        <v>317</v>
      </c>
      <c r="F47" s="269" t="s">
        <v>443</v>
      </c>
      <c r="G47" s="322"/>
      <c r="H47" s="268">
        <f t="shared" si="6"/>
        <v>0</v>
      </c>
      <c r="I47" s="286"/>
      <c r="J47" s="268"/>
      <c r="K47" s="256"/>
      <c r="L47" s="3">
        <f t="shared" si="1"/>
        <v>0</v>
      </c>
      <c r="N47" s="2"/>
    </row>
    <row r="48" spans="1:14" s="1" customFormat="1" ht="47.25" x14ac:dyDescent="0.2">
      <c r="A48" s="72"/>
      <c r="B48" s="131" t="s">
        <v>318</v>
      </c>
      <c r="C48" s="14" t="s">
        <v>319</v>
      </c>
      <c r="D48" s="14" t="s">
        <v>25</v>
      </c>
      <c r="E48" s="183" t="s">
        <v>207</v>
      </c>
      <c r="F48" s="255" t="s">
        <v>443</v>
      </c>
      <c r="G48" s="322"/>
      <c r="H48" s="268">
        <f t="shared" si="6"/>
        <v>0</v>
      </c>
      <c r="I48" s="286"/>
      <c r="J48" s="268"/>
      <c r="K48" s="256"/>
      <c r="L48" s="3">
        <f t="shared" si="1"/>
        <v>0</v>
      </c>
      <c r="N48" s="2"/>
    </row>
    <row r="49" spans="1:21" s="1" customFormat="1" ht="63" hidden="1" x14ac:dyDescent="0.2">
      <c r="A49" s="72"/>
      <c r="B49" s="231" t="s">
        <v>318</v>
      </c>
      <c r="C49" s="257" t="s">
        <v>319</v>
      </c>
      <c r="D49" s="257" t="s">
        <v>25</v>
      </c>
      <c r="E49" s="240" t="s">
        <v>207</v>
      </c>
      <c r="F49" s="291" t="s">
        <v>532</v>
      </c>
      <c r="G49" s="255"/>
      <c r="H49" s="258">
        <f t="shared" si="6"/>
        <v>0</v>
      </c>
      <c r="I49" s="258"/>
      <c r="J49" s="292"/>
      <c r="K49" s="259"/>
      <c r="L49" s="3">
        <f t="shared" si="1"/>
        <v>0</v>
      </c>
      <c r="N49" s="2"/>
    </row>
    <row r="50" spans="1:21" s="1" customFormat="1" ht="38.25" hidden="1" customHeight="1" x14ac:dyDescent="0.2">
      <c r="A50" s="72"/>
      <c r="B50" s="307" t="s">
        <v>318</v>
      </c>
      <c r="C50" s="14" t="s">
        <v>319</v>
      </c>
      <c r="D50" s="14" t="s">
        <v>25</v>
      </c>
      <c r="E50" s="183" t="s">
        <v>207</v>
      </c>
      <c r="F50" s="293" t="s">
        <v>512</v>
      </c>
      <c r="G50" s="255"/>
      <c r="H50" s="268">
        <f t="shared" si="6"/>
        <v>0</v>
      </c>
      <c r="I50" s="268"/>
      <c r="J50" s="294"/>
      <c r="K50" s="295"/>
      <c r="L50" s="3">
        <f t="shared" si="1"/>
        <v>0</v>
      </c>
      <c r="N50" s="2"/>
    </row>
    <row r="51" spans="1:21" s="1" customFormat="1" ht="66" hidden="1" customHeight="1" x14ac:dyDescent="0.2">
      <c r="A51" s="72"/>
      <c r="B51" s="307" t="s">
        <v>318</v>
      </c>
      <c r="C51" s="131" t="s">
        <v>319</v>
      </c>
      <c r="D51" s="131" t="s">
        <v>25</v>
      </c>
      <c r="E51" s="139" t="s">
        <v>207</v>
      </c>
      <c r="F51" s="269" t="s">
        <v>361</v>
      </c>
      <c r="G51" s="255"/>
      <c r="H51" s="268">
        <f t="shared" si="6"/>
        <v>0</v>
      </c>
      <c r="I51" s="286"/>
      <c r="J51" s="294"/>
      <c r="K51" s="280"/>
      <c r="L51" s="3">
        <f t="shared" si="1"/>
        <v>0</v>
      </c>
      <c r="N51" s="2"/>
    </row>
    <row r="52" spans="1:21" s="1" customFormat="1" ht="63" hidden="1" x14ac:dyDescent="0.2">
      <c r="A52" s="72"/>
      <c r="B52" s="131" t="s">
        <v>320</v>
      </c>
      <c r="C52" s="131" t="s">
        <v>321</v>
      </c>
      <c r="D52" s="131" t="s">
        <v>25</v>
      </c>
      <c r="E52" s="139" t="s">
        <v>322</v>
      </c>
      <c r="F52" s="269" t="s">
        <v>443</v>
      </c>
      <c r="G52" s="322"/>
      <c r="H52" s="286">
        <f t="shared" si="6"/>
        <v>0</v>
      </c>
      <c r="I52" s="286"/>
      <c r="J52" s="286"/>
      <c r="K52" s="336"/>
      <c r="L52" s="3">
        <f t="shared" si="1"/>
        <v>0</v>
      </c>
      <c r="N52" s="2"/>
    </row>
    <row r="53" spans="1:21" s="1" customFormat="1" ht="47.25" hidden="1" x14ac:dyDescent="0.2">
      <c r="A53" s="72"/>
      <c r="B53" s="131" t="s">
        <v>323</v>
      </c>
      <c r="C53" s="131" t="s">
        <v>324</v>
      </c>
      <c r="D53" s="131" t="s">
        <v>25</v>
      </c>
      <c r="E53" s="139" t="s">
        <v>325</v>
      </c>
      <c r="F53" s="269" t="s">
        <v>443</v>
      </c>
      <c r="G53" s="322"/>
      <c r="H53" s="286">
        <f t="shared" si="6"/>
        <v>0</v>
      </c>
      <c r="I53" s="286"/>
      <c r="J53" s="286"/>
      <c r="K53" s="286"/>
      <c r="L53" s="3">
        <f t="shared" si="1"/>
        <v>0</v>
      </c>
      <c r="N53" s="2"/>
    </row>
    <row r="54" spans="1:21" s="1" customFormat="1" ht="78.75" x14ac:dyDescent="0.2">
      <c r="A54" s="72"/>
      <c r="B54" s="131" t="s">
        <v>504</v>
      </c>
      <c r="C54" s="131" t="s">
        <v>500</v>
      </c>
      <c r="D54" s="131" t="s">
        <v>61</v>
      </c>
      <c r="E54" s="139" t="s">
        <v>505</v>
      </c>
      <c r="F54" s="269" t="s">
        <v>506</v>
      </c>
      <c r="G54" s="322"/>
      <c r="H54" s="286">
        <f t="shared" si="6"/>
        <v>-30366400</v>
      </c>
      <c r="I54" s="286">
        <f>-27242800-2000000</f>
        <v>-29242800</v>
      </c>
      <c r="J54" s="286">
        <v>-1123600</v>
      </c>
      <c r="K54" s="286">
        <v>-1123600</v>
      </c>
      <c r="L54" s="3">
        <f t="shared" si="1"/>
        <v>-31490000</v>
      </c>
      <c r="N54" s="2"/>
    </row>
    <row r="55" spans="1:21" s="1" customFormat="1" ht="47.25" hidden="1" x14ac:dyDescent="0.2">
      <c r="A55" s="72"/>
      <c r="B55" s="241" t="s">
        <v>369</v>
      </c>
      <c r="C55" s="242" t="s">
        <v>190</v>
      </c>
      <c r="D55" s="242" t="s">
        <v>49</v>
      </c>
      <c r="E55" s="243" t="s">
        <v>370</v>
      </c>
      <c r="F55" s="274" t="s">
        <v>443</v>
      </c>
      <c r="G55" s="255"/>
      <c r="H55" s="288">
        <f t="shared" si="6"/>
        <v>0</v>
      </c>
      <c r="I55" s="288"/>
      <c r="J55" s="289"/>
      <c r="K55" s="296"/>
      <c r="L55" s="3">
        <f t="shared" si="1"/>
        <v>0</v>
      </c>
      <c r="N55" s="2"/>
    </row>
    <row r="56" spans="1:21" s="1" customFormat="1" ht="47.25" hidden="1" x14ac:dyDescent="0.2">
      <c r="A56" s="72"/>
      <c r="B56" s="260" t="s">
        <v>104</v>
      </c>
      <c r="C56" s="297" t="s">
        <v>105</v>
      </c>
      <c r="D56" s="298" t="s">
        <v>51</v>
      </c>
      <c r="E56" s="299" t="s">
        <v>86</v>
      </c>
      <c r="F56" s="300" t="s">
        <v>361</v>
      </c>
      <c r="G56" s="255"/>
      <c r="H56" s="301">
        <f t="shared" si="6"/>
        <v>0</v>
      </c>
      <c r="I56" s="301"/>
      <c r="J56" s="301"/>
      <c r="K56" s="302"/>
      <c r="L56" s="3">
        <f t="shared" si="1"/>
        <v>0</v>
      </c>
      <c r="N56" s="2"/>
    </row>
    <row r="57" spans="1:21" s="1" customFormat="1" ht="47.25" hidden="1" x14ac:dyDescent="0.2">
      <c r="A57" s="72"/>
      <c r="B57" s="266" t="s">
        <v>104</v>
      </c>
      <c r="C57" s="303" t="s">
        <v>105</v>
      </c>
      <c r="D57" s="89" t="s">
        <v>51</v>
      </c>
      <c r="E57" s="263" t="s">
        <v>86</v>
      </c>
      <c r="F57" s="287" t="s">
        <v>529</v>
      </c>
      <c r="G57" s="255"/>
      <c r="H57" s="268">
        <f>I57+J57</f>
        <v>0</v>
      </c>
      <c r="I57" s="268"/>
      <c r="J57" s="268"/>
      <c r="K57" s="256"/>
      <c r="L57" s="3">
        <f t="shared" si="1"/>
        <v>0</v>
      </c>
      <c r="N57" s="2"/>
    </row>
    <row r="58" spans="1:21" s="1" customFormat="1" ht="56.25" customHeight="1" x14ac:dyDescent="0.2">
      <c r="A58" s="72"/>
      <c r="B58" s="48" t="s">
        <v>118</v>
      </c>
      <c r="C58" s="39"/>
      <c r="D58" s="39"/>
      <c r="E58" s="135" t="s">
        <v>380</v>
      </c>
      <c r="F58" s="13"/>
      <c r="G58" s="327"/>
      <c r="H58" s="41">
        <f>SUM(H59:H78)</f>
        <v>9650000</v>
      </c>
      <c r="I58" s="41">
        <f>SUM(I59:I78)</f>
        <v>9650000</v>
      </c>
      <c r="J58" s="41">
        <f>SUM(J59:J78)</f>
        <v>0</v>
      </c>
      <c r="K58" s="41">
        <f>SUM(K59:K78)</f>
        <v>0</v>
      </c>
      <c r="L58" s="3">
        <f t="shared" si="1"/>
        <v>9650000</v>
      </c>
      <c r="N58" s="2"/>
      <c r="O58" s="2"/>
      <c r="P58" s="2"/>
    </row>
    <row r="59" spans="1:21" s="1" customFormat="1" ht="63" hidden="1" x14ac:dyDescent="0.2">
      <c r="A59" s="93"/>
      <c r="B59" s="308" t="s">
        <v>243</v>
      </c>
      <c r="C59" s="81" t="s">
        <v>31</v>
      </c>
      <c r="D59" s="81" t="s">
        <v>26</v>
      </c>
      <c r="E59" s="245" t="s">
        <v>123</v>
      </c>
      <c r="F59" s="246" t="s">
        <v>232</v>
      </c>
      <c r="G59" s="88"/>
      <c r="H59" s="174">
        <f t="shared" ref="H59:H60" si="7">I59+J59</f>
        <v>0</v>
      </c>
      <c r="I59" s="174"/>
      <c r="J59" s="175"/>
      <c r="K59" s="175"/>
      <c r="L59" s="3">
        <f t="shared" si="1"/>
        <v>0</v>
      </c>
      <c r="N59" s="2"/>
    </row>
    <row r="60" spans="1:21" s="9" customFormat="1" ht="30.75" hidden="1" customHeight="1" x14ac:dyDescent="0.2">
      <c r="A60" s="23" t="s">
        <v>0</v>
      </c>
      <c r="B60" s="98" t="s">
        <v>145</v>
      </c>
      <c r="C60" s="25" t="s">
        <v>65</v>
      </c>
      <c r="D60" s="12" t="s">
        <v>34</v>
      </c>
      <c r="E60" s="29" t="s">
        <v>83</v>
      </c>
      <c r="F60" s="43" t="s">
        <v>426</v>
      </c>
      <c r="G60" s="30"/>
      <c r="H60" s="174">
        <f t="shared" si="7"/>
        <v>0</v>
      </c>
      <c r="I60" s="176"/>
      <c r="J60" s="176"/>
      <c r="K60" s="176"/>
      <c r="L60" s="3">
        <f t="shared" si="1"/>
        <v>0</v>
      </c>
      <c r="U60" s="3">
        <f>H58-U58</f>
        <v>9650000</v>
      </c>
    </row>
    <row r="61" spans="1:21" s="9" customFormat="1" ht="63" hidden="1" customHeight="1" x14ac:dyDescent="0.2">
      <c r="A61" s="23"/>
      <c r="B61" s="98" t="s">
        <v>145</v>
      </c>
      <c r="C61" s="25" t="s">
        <v>65</v>
      </c>
      <c r="D61" s="12" t="s">
        <v>34</v>
      </c>
      <c r="E61" s="29" t="s">
        <v>83</v>
      </c>
      <c r="F61" s="30" t="s">
        <v>533</v>
      </c>
      <c r="G61" s="327"/>
      <c r="H61" s="176">
        <f>I61+J61</f>
        <v>0</v>
      </c>
      <c r="I61" s="176"/>
      <c r="J61" s="176"/>
      <c r="K61" s="176"/>
      <c r="L61" s="3">
        <f t="shared" si="1"/>
        <v>0</v>
      </c>
    </row>
    <row r="62" spans="1:21" s="9" customFormat="1" ht="63" hidden="1" x14ac:dyDescent="0.2">
      <c r="A62" s="24" t="s">
        <v>8</v>
      </c>
      <c r="B62" s="98" t="s">
        <v>146</v>
      </c>
      <c r="C62" s="25" t="s">
        <v>150</v>
      </c>
      <c r="D62" s="12" t="s">
        <v>35</v>
      </c>
      <c r="E62" s="29" t="s">
        <v>84</v>
      </c>
      <c r="F62" s="30" t="s">
        <v>533</v>
      </c>
      <c r="G62" s="30"/>
      <c r="H62" s="176">
        <f>I62</f>
        <v>0</v>
      </c>
      <c r="I62" s="176"/>
      <c r="J62" s="176"/>
      <c r="K62" s="176"/>
      <c r="L62" s="3">
        <f t="shared" si="1"/>
        <v>0</v>
      </c>
    </row>
    <row r="63" spans="1:21" s="9" customFormat="1" ht="59.25" hidden="1" customHeight="1" x14ac:dyDescent="0.2">
      <c r="A63" s="26" t="s">
        <v>10</v>
      </c>
      <c r="B63" s="98" t="s">
        <v>147</v>
      </c>
      <c r="C63" s="25" t="s">
        <v>151</v>
      </c>
      <c r="D63" s="12" t="s">
        <v>36</v>
      </c>
      <c r="E63" s="29" t="s">
        <v>148</v>
      </c>
      <c r="F63" s="30" t="s">
        <v>533</v>
      </c>
      <c r="G63" s="327"/>
      <c r="H63" s="176">
        <f>I63</f>
        <v>0</v>
      </c>
      <c r="I63" s="176"/>
      <c r="J63" s="176"/>
      <c r="K63" s="176"/>
      <c r="L63" s="3">
        <f t="shared" si="1"/>
        <v>0</v>
      </c>
    </row>
    <row r="64" spans="1:21" s="9" customFormat="1" ht="85.5" customHeight="1" x14ac:dyDescent="0.2">
      <c r="A64" s="5"/>
      <c r="B64" s="98" t="s">
        <v>145</v>
      </c>
      <c r="C64" s="25" t="s">
        <v>65</v>
      </c>
      <c r="D64" s="12" t="s">
        <v>34</v>
      </c>
      <c r="E64" s="29" t="s">
        <v>83</v>
      </c>
      <c r="F64" s="13" t="s">
        <v>521</v>
      </c>
      <c r="G64" s="327"/>
      <c r="H64" s="343">
        <f>I64+J64</f>
        <v>9650000</v>
      </c>
      <c r="I64" s="177">
        <f>6350000+3300000</f>
        <v>9650000</v>
      </c>
      <c r="J64" s="343"/>
      <c r="K64" s="343"/>
      <c r="L64" s="3">
        <f t="shared" si="1"/>
        <v>9650000</v>
      </c>
    </row>
    <row r="65" spans="1:15" s="9" customFormat="1" ht="78.75" hidden="1" x14ac:dyDescent="0.2">
      <c r="A65" s="5"/>
      <c r="B65" s="98" t="s">
        <v>146</v>
      </c>
      <c r="C65" s="25" t="s">
        <v>150</v>
      </c>
      <c r="D65" s="12" t="s">
        <v>35</v>
      </c>
      <c r="E65" s="29" t="s">
        <v>84</v>
      </c>
      <c r="F65" s="30" t="s">
        <v>521</v>
      </c>
      <c r="G65" s="327"/>
      <c r="H65" s="176">
        <f>I65+J65</f>
        <v>0</v>
      </c>
      <c r="I65" s="177"/>
      <c r="J65" s="176"/>
      <c r="K65" s="176"/>
      <c r="L65" s="3">
        <f t="shared" si="1"/>
        <v>0</v>
      </c>
    </row>
    <row r="66" spans="1:15" s="9" customFormat="1" ht="78.75" hidden="1" x14ac:dyDescent="0.2">
      <c r="A66" s="5"/>
      <c r="B66" s="98" t="s">
        <v>147</v>
      </c>
      <c r="C66" s="25" t="s">
        <v>151</v>
      </c>
      <c r="D66" s="12" t="s">
        <v>36</v>
      </c>
      <c r="E66" s="29" t="s">
        <v>148</v>
      </c>
      <c r="F66" s="30" t="s">
        <v>521</v>
      </c>
      <c r="G66" s="327"/>
      <c r="H66" s="176">
        <f t="shared" ref="H66:H78" si="8">I66+J66</f>
        <v>0</v>
      </c>
      <c r="I66" s="176"/>
      <c r="J66" s="176"/>
      <c r="K66" s="176"/>
      <c r="L66" s="3">
        <f t="shared" si="1"/>
        <v>0</v>
      </c>
    </row>
    <row r="67" spans="1:15" s="9" customFormat="1" ht="81" hidden="1" customHeight="1" x14ac:dyDescent="0.2">
      <c r="A67" s="5"/>
      <c r="B67" s="98" t="s">
        <v>223</v>
      </c>
      <c r="C67" s="25" t="s">
        <v>224</v>
      </c>
      <c r="D67" s="25" t="s">
        <v>225</v>
      </c>
      <c r="E67" s="29" t="s">
        <v>226</v>
      </c>
      <c r="F67" s="30" t="s">
        <v>521</v>
      </c>
      <c r="G67" s="30"/>
      <c r="H67" s="176">
        <f t="shared" si="8"/>
        <v>0</v>
      </c>
      <c r="I67" s="176">
        <f>39000-39000</f>
        <v>0</v>
      </c>
      <c r="J67" s="176"/>
      <c r="K67" s="176"/>
      <c r="L67" s="3">
        <f t="shared" si="1"/>
        <v>0</v>
      </c>
    </row>
    <row r="68" spans="1:15" s="9" customFormat="1" ht="78.75" hidden="1" x14ac:dyDescent="0.2">
      <c r="A68" s="71"/>
      <c r="B68" s="98" t="s">
        <v>149</v>
      </c>
      <c r="C68" s="25" t="s">
        <v>152</v>
      </c>
      <c r="D68" s="25" t="s">
        <v>85</v>
      </c>
      <c r="E68" s="29" t="s">
        <v>153</v>
      </c>
      <c r="F68" s="30" t="s">
        <v>521</v>
      </c>
      <c r="G68" s="327"/>
      <c r="H68" s="176">
        <f t="shared" si="8"/>
        <v>0</v>
      </c>
      <c r="I68" s="176"/>
      <c r="J68" s="176"/>
      <c r="K68" s="176"/>
      <c r="L68" s="3">
        <f t="shared" si="1"/>
        <v>0</v>
      </c>
    </row>
    <row r="69" spans="1:15" s="9" customFormat="1" ht="78" hidden="1" customHeight="1" x14ac:dyDescent="0.2">
      <c r="A69" s="71"/>
      <c r="B69" s="98" t="s">
        <v>145</v>
      </c>
      <c r="C69" s="25" t="s">
        <v>65</v>
      </c>
      <c r="D69" s="25" t="s">
        <v>34</v>
      </c>
      <c r="E69" s="29" t="s">
        <v>83</v>
      </c>
      <c r="F69" s="13" t="s">
        <v>534</v>
      </c>
      <c r="G69" s="30"/>
      <c r="H69" s="176">
        <f t="shared" si="8"/>
        <v>0</v>
      </c>
      <c r="I69" s="176"/>
      <c r="J69" s="176"/>
      <c r="K69" s="176"/>
      <c r="L69" s="3">
        <f t="shared" si="1"/>
        <v>0</v>
      </c>
    </row>
    <row r="70" spans="1:15" s="9" customFormat="1" ht="100.5" hidden="1" customHeight="1" x14ac:dyDescent="0.2">
      <c r="A70" s="71"/>
      <c r="B70" s="344" t="s">
        <v>147</v>
      </c>
      <c r="C70" s="345" t="s">
        <v>151</v>
      </c>
      <c r="D70" s="346" t="s">
        <v>36</v>
      </c>
      <c r="E70" s="247" t="s">
        <v>148</v>
      </c>
      <c r="F70" s="248" t="s">
        <v>361</v>
      </c>
      <c r="G70" s="30"/>
      <c r="H70" s="176">
        <f t="shared" si="8"/>
        <v>0</v>
      </c>
      <c r="I70" s="176"/>
      <c r="J70" s="176"/>
      <c r="K70" s="176"/>
      <c r="L70" s="3">
        <f t="shared" si="1"/>
        <v>0</v>
      </c>
    </row>
    <row r="71" spans="1:15" s="9" customFormat="1" ht="78.75" hidden="1" x14ac:dyDescent="0.2">
      <c r="A71" s="71"/>
      <c r="B71" s="307" t="s">
        <v>377</v>
      </c>
      <c r="C71" s="14" t="s">
        <v>378</v>
      </c>
      <c r="D71" s="14" t="s">
        <v>379</v>
      </c>
      <c r="E71" s="143" t="s">
        <v>376</v>
      </c>
      <c r="F71" s="30" t="s">
        <v>434</v>
      </c>
      <c r="G71" s="30"/>
      <c r="H71" s="176">
        <f t="shared" si="8"/>
        <v>0</v>
      </c>
      <c r="I71" s="176"/>
      <c r="J71" s="176"/>
      <c r="K71" s="176"/>
      <c r="L71" s="3">
        <f t="shared" si="1"/>
        <v>0</v>
      </c>
    </row>
    <row r="72" spans="1:15" s="9" customFormat="1" ht="78.75" hidden="1" x14ac:dyDescent="0.2">
      <c r="A72" s="71"/>
      <c r="B72" s="347" t="s">
        <v>145</v>
      </c>
      <c r="C72" s="25" t="s">
        <v>65</v>
      </c>
      <c r="D72" s="25" t="s">
        <v>34</v>
      </c>
      <c r="E72" s="29" t="s">
        <v>83</v>
      </c>
      <c r="F72" s="44" t="s">
        <v>458</v>
      </c>
      <c r="G72" s="30"/>
      <c r="H72" s="176">
        <f t="shared" ref="H72" si="9">I72+J72</f>
        <v>0</v>
      </c>
      <c r="I72" s="176"/>
      <c r="J72" s="176"/>
      <c r="K72" s="176"/>
      <c r="L72" s="3">
        <f t="shared" si="1"/>
        <v>0</v>
      </c>
    </row>
    <row r="73" spans="1:15" s="9" customFormat="1" ht="78.75" hidden="1" x14ac:dyDescent="0.2">
      <c r="A73" s="71"/>
      <c r="B73" s="348" t="s">
        <v>220</v>
      </c>
      <c r="C73" s="77" t="s">
        <v>221</v>
      </c>
      <c r="D73" s="77" t="s">
        <v>41</v>
      </c>
      <c r="E73" s="249" t="s">
        <v>222</v>
      </c>
      <c r="F73" s="250" t="s">
        <v>521</v>
      </c>
      <c r="G73" s="30"/>
      <c r="H73" s="176">
        <f t="shared" si="8"/>
        <v>0</v>
      </c>
      <c r="I73" s="176"/>
      <c r="J73" s="176"/>
      <c r="K73" s="176"/>
      <c r="L73" s="3">
        <f t="shared" si="1"/>
        <v>0</v>
      </c>
    </row>
    <row r="74" spans="1:15" s="9" customFormat="1" ht="83.25" hidden="1" customHeight="1" x14ac:dyDescent="0.2">
      <c r="A74" s="64" t="s">
        <v>37</v>
      </c>
      <c r="B74" s="349" t="s">
        <v>155</v>
      </c>
      <c r="C74" s="18" t="s">
        <v>154</v>
      </c>
      <c r="D74" s="18" t="s">
        <v>38</v>
      </c>
      <c r="E74" s="16" t="s">
        <v>40</v>
      </c>
      <c r="F74" s="30" t="s">
        <v>529</v>
      </c>
      <c r="G74" s="30"/>
      <c r="H74" s="176">
        <f t="shared" si="8"/>
        <v>0</v>
      </c>
      <c r="I74" s="176"/>
      <c r="J74" s="176"/>
      <c r="K74" s="176"/>
      <c r="L74" s="3">
        <f t="shared" si="1"/>
        <v>0</v>
      </c>
    </row>
    <row r="75" spans="1:15" s="9" customFormat="1" ht="90" hidden="1" customHeight="1" x14ac:dyDescent="0.2">
      <c r="A75" s="65" t="s">
        <v>54</v>
      </c>
      <c r="B75" s="344" t="s">
        <v>156</v>
      </c>
      <c r="C75" s="345" t="s">
        <v>157</v>
      </c>
      <c r="D75" s="345" t="s">
        <v>39</v>
      </c>
      <c r="E75" s="247" t="s">
        <v>158</v>
      </c>
      <c r="F75" s="251" t="s">
        <v>359</v>
      </c>
      <c r="G75" s="30"/>
      <c r="H75" s="176">
        <f t="shared" si="8"/>
        <v>0</v>
      </c>
      <c r="I75" s="176"/>
      <c r="J75" s="178"/>
      <c r="K75" s="176"/>
      <c r="L75" s="3">
        <f t="shared" si="1"/>
        <v>0</v>
      </c>
    </row>
    <row r="76" spans="1:15" s="9" customFormat="1" ht="126" hidden="1" x14ac:dyDescent="0.2">
      <c r="A76" s="65"/>
      <c r="B76" s="348" t="s">
        <v>410</v>
      </c>
      <c r="C76" s="77" t="s">
        <v>411</v>
      </c>
      <c r="D76" s="77" t="s">
        <v>31</v>
      </c>
      <c r="E76" s="252" t="s">
        <v>412</v>
      </c>
      <c r="F76" s="250" t="s">
        <v>535</v>
      </c>
      <c r="G76" s="30"/>
      <c r="H76" s="56">
        <f t="shared" si="8"/>
        <v>0</v>
      </c>
      <c r="I76" s="56"/>
      <c r="J76" s="165"/>
      <c r="K76" s="56"/>
      <c r="L76" s="3">
        <f t="shared" si="1"/>
        <v>0</v>
      </c>
    </row>
    <row r="77" spans="1:15" s="9" customFormat="1" ht="110.25" hidden="1" x14ac:dyDescent="0.2">
      <c r="A77" s="311"/>
      <c r="B77" s="98" t="s">
        <v>413</v>
      </c>
      <c r="C77" s="25" t="s">
        <v>373</v>
      </c>
      <c r="D77" s="25" t="s">
        <v>31</v>
      </c>
      <c r="E77" s="32" t="s">
        <v>374</v>
      </c>
      <c r="F77" s="30" t="s">
        <v>521</v>
      </c>
      <c r="G77" s="327"/>
      <c r="H77" s="56">
        <f t="shared" si="8"/>
        <v>0</v>
      </c>
      <c r="I77" s="56"/>
      <c r="J77" s="56"/>
      <c r="K77" s="56"/>
      <c r="L77" s="3">
        <f t="shared" si="1"/>
        <v>0</v>
      </c>
      <c r="O77" s="44"/>
    </row>
    <row r="78" spans="1:15" s="9" customFormat="1" ht="72.75" hidden="1" customHeight="1" x14ac:dyDescent="0.2">
      <c r="A78" s="65"/>
      <c r="B78" s="98" t="s">
        <v>441</v>
      </c>
      <c r="C78" s="25" t="s">
        <v>99</v>
      </c>
      <c r="D78" s="25" t="s">
        <v>31</v>
      </c>
      <c r="E78" s="29" t="s">
        <v>397</v>
      </c>
      <c r="F78" s="30" t="s">
        <v>536</v>
      </c>
      <c r="G78" s="30"/>
      <c r="H78" s="56">
        <f t="shared" si="8"/>
        <v>0</v>
      </c>
      <c r="I78" s="56"/>
      <c r="J78" s="165"/>
      <c r="K78" s="56"/>
      <c r="L78" s="3">
        <f t="shared" si="1"/>
        <v>0</v>
      </c>
    </row>
    <row r="79" spans="1:15" s="9" customFormat="1" ht="72.75" hidden="1" customHeight="1" x14ac:dyDescent="0.2">
      <c r="A79" s="142"/>
      <c r="B79" s="25"/>
      <c r="C79" s="25"/>
      <c r="D79" s="25"/>
      <c r="E79" s="29"/>
      <c r="F79" s="30"/>
      <c r="G79" s="30"/>
      <c r="H79" s="56"/>
      <c r="I79" s="56"/>
      <c r="J79" s="165"/>
      <c r="K79" s="56"/>
      <c r="L79" s="3">
        <f t="shared" si="1"/>
        <v>0</v>
      </c>
    </row>
    <row r="80" spans="1:15" s="9" customFormat="1" ht="72.75" hidden="1" customHeight="1" x14ac:dyDescent="0.2">
      <c r="A80" s="142"/>
      <c r="B80" s="25"/>
      <c r="C80" s="25"/>
      <c r="D80" s="25"/>
      <c r="E80" s="29"/>
      <c r="F80" s="30"/>
      <c r="G80" s="30"/>
      <c r="H80" s="56"/>
      <c r="I80" s="56"/>
      <c r="J80" s="165"/>
      <c r="K80" s="56"/>
      <c r="L80" s="3">
        <f t="shared" si="1"/>
        <v>0</v>
      </c>
    </row>
    <row r="81" spans="1:12" s="9" customFormat="1" ht="72.75" hidden="1" customHeight="1" x14ac:dyDescent="0.2">
      <c r="A81" s="142"/>
      <c r="B81" s="25"/>
      <c r="C81" s="25"/>
      <c r="D81" s="25"/>
      <c r="E81" s="29"/>
      <c r="F81" s="30"/>
      <c r="G81" s="30"/>
      <c r="H81" s="56"/>
      <c r="I81" s="56"/>
      <c r="J81" s="165"/>
      <c r="K81" s="56"/>
      <c r="L81" s="3">
        <f t="shared" si="1"/>
        <v>0</v>
      </c>
    </row>
    <row r="82" spans="1:12" s="9" customFormat="1" ht="72.75" hidden="1" customHeight="1" x14ac:dyDescent="0.2">
      <c r="A82" s="142"/>
      <c r="B82" s="25"/>
      <c r="C82" s="25"/>
      <c r="D82" s="25"/>
      <c r="E82" s="29"/>
      <c r="F82" s="30"/>
      <c r="G82" s="30"/>
      <c r="H82" s="56"/>
      <c r="I82" s="56"/>
      <c r="J82" s="165"/>
      <c r="K82" s="56"/>
      <c r="L82" s="3">
        <f t="shared" si="1"/>
        <v>0</v>
      </c>
    </row>
    <row r="83" spans="1:12" s="9" customFormat="1" ht="72.75" hidden="1" customHeight="1" x14ac:dyDescent="0.2">
      <c r="A83" s="142"/>
      <c r="B83" s="25"/>
      <c r="C83" s="25"/>
      <c r="D83" s="25"/>
      <c r="E83" s="29"/>
      <c r="F83" s="30"/>
      <c r="G83" s="30"/>
      <c r="H83" s="56"/>
      <c r="I83" s="56"/>
      <c r="J83" s="165"/>
      <c r="K83" s="56"/>
      <c r="L83" s="3">
        <f t="shared" si="1"/>
        <v>0</v>
      </c>
    </row>
    <row r="84" spans="1:12" s="9" customFormat="1" ht="72.75" hidden="1" customHeight="1" x14ac:dyDescent="0.2">
      <c r="A84" s="142"/>
      <c r="B84" s="25"/>
      <c r="C84" s="25"/>
      <c r="D84" s="25"/>
      <c r="E84" s="29"/>
      <c r="F84" s="30"/>
      <c r="G84" s="30"/>
      <c r="H84" s="56"/>
      <c r="I84" s="56"/>
      <c r="J84" s="165"/>
      <c r="K84" s="56"/>
      <c r="L84" s="3">
        <f t="shared" si="1"/>
        <v>0</v>
      </c>
    </row>
    <row r="85" spans="1:12" s="9" customFormat="1" ht="34.5" hidden="1" customHeight="1" x14ac:dyDescent="0.2">
      <c r="A85" s="142"/>
      <c r="B85" s="25"/>
      <c r="C85" s="25"/>
      <c r="D85" s="25"/>
      <c r="E85" s="29"/>
      <c r="F85" s="30"/>
      <c r="G85" s="30"/>
      <c r="H85" s="56"/>
      <c r="I85" s="56"/>
      <c r="J85" s="165"/>
      <c r="K85" s="56"/>
      <c r="L85" s="3">
        <f t="shared" si="1"/>
        <v>0</v>
      </c>
    </row>
    <row r="86" spans="1:12" s="9" customFormat="1" ht="64.5" customHeight="1" x14ac:dyDescent="0.2">
      <c r="A86" s="142"/>
      <c r="B86" s="85" t="s">
        <v>352</v>
      </c>
      <c r="C86" s="86"/>
      <c r="D86" s="86"/>
      <c r="E86" s="87" t="s">
        <v>358</v>
      </c>
      <c r="F86" s="113"/>
      <c r="G86" s="328"/>
      <c r="H86" s="55">
        <f>SUM(H87:H96)</f>
        <v>30000000</v>
      </c>
      <c r="I86" s="55">
        <f>SUM(I87:I96)</f>
        <v>30000000</v>
      </c>
      <c r="J86" s="55">
        <f t="shared" ref="J86:K86" si="10">SUM(J87:J96)</f>
        <v>0</v>
      </c>
      <c r="K86" s="55">
        <f t="shared" si="10"/>
        <v>0</v>
      </c>
      <c r="L86" s="3">
        <f t="shared" si="1"/>
        <v>30000000</v>
      </c>
    </row>
    <row r="87" spans="1:12" s="9" customFormat="1" ht="107.25" hidden="1" customHeight="1" x14ac:dyDescent="0.2">
      <c r="A87" s="142"/>
      <c r="B87" s="89" t="s">
        <v>428</v>
      </c>
      <c r="C87" s="90" t="s">
        <v>429</v>
      </c>
      <c r="D87" s="90" t="s">
        <v>61</v>
      </c>
      <c r="E87" s="91" t="s">
        <v>430</v>
      </c>
      <c r="F87" s="13" t="s">
        <v>460</v>
      </c>
      <c r="G87" s="50"/>
      <c r="H87" s="55">
        <f>SUM(I87:J87)</f>
        <v>0</v>
      </c>
      <c r="I87" s="56"/>
      <c r="J87" s="56"/>
      <c r="K87" s="56"/>
      <c r="L87" s="3">
        <f t="shared" si="1"/>
        <v>0</v>
      </c>
    </row>
    <row r="88" spans="1:12" s="9" customFormat="1" ht="71.25" hidden="1" customHeight="1" x14ac:dyDescent="0.2">
      <c r="A88" s="142"/>
      <c r="B88" s="89" t="s">
        <v>356</v>
      </c>
      <c r="C88" s="90" t="s">
        <v>93</v>
      </c>
      <c r="D88" s="90" t="s">
        <v>60</v>
      </c>
      <c r="E88" s="91" t="s">
        <v>357</v>
      </c>
      <c r="F88" s="30" t="s">
        <v>433</v>
      </c>
      <c r="G88" s="50"/>
      <c r="H88" s="55">
        <f>SUM(I88:J88)</f>
        <v>0</v>
      </c>
      <c r="I88" s="56"/>
      <c r="J88" s="55"/>
      <c r="K88" s="55"/>
      <c r="L88" s="3">
        <f t="shared" si="1"/>
        <v>0</v>
      </c>
    </row>
    <row r="89" spans="1:12" s="9" customFormat="1" ht="102" hidden="1" customHeight="1" x14ac:dyDescent="0.2">
      <c r="A89" s="142"/>
      <c r="B89" s="25" t="s">
        <v>353</v>
      </c>
      <c r="C89" s="14" t="s">
        <v>94</v>
      </c>
      <c r="D89" s="12" t="s">
        <v>30</v>
      </c>
      <c r="E89" s="13" t="s">
        <v>364</v>
      </c>
      <c r="F89" s="30" t="s">
        <v>523</v>
      </c>
      <c r="G89" s="328"/>
      <c r="H89" s="55">
        <f>SUM(I89:J89)</f>
        <v>0</v>
      </c>
      <c r="I89" s="56"/>
      <c r="J89" s="55"/>
      <c r="K89" s="55"/>
      <c r="L89" s="3">
        <f t="shared" si="1"/>
        <v>0</v>
      </c>
    </row>
    <row r="90" spans="1:12" s="9" customFormat="1" ht="68.25" hidden="1" customHeight="1" x14ac:dyDescent="0.2">
      <c r="A90" s="142"/>
      <c r="B90" s="25" t="s">
        <v>354</v>
      </c>
      <c r="C90" s="25" t="s">
        <v>92</v>
      </c>
      <c r="D90" s="12" t="s">
        <v>57</v>
      </c>
      <c r="E90" s="13" t="s">
        <v>56</v>
      </c>
      <c r="F90" s="30" t="s">
        <v>523</v>
      </c>
      <c r="G90" s="50"/>
      <c r="H90" s="55">
        <f t="shared" ref="H90:H96" si="11">SUM(I90:J90)</f>
        <v>0</v>
      </c>
      <c r="I90" s="56"/>
      <c r="J90" s="55"/>
      <c r="K90" s="55"/>
      <c r="L90" s="3">
        <f t="shared" si="1"/>
        <v>0</v>
      </c>
    </row>
    <row r="91" spans="1:12" s="9" customFormat="1" ht="111" hidden="1" customHeight="1" x14ac:dyDescent="0.2">
      <c r="A91" s="142"/>
      <c r="B91" s="25" t="s">
        <v>499</v>
      </c>
      <c r="C91" s="25" t="s">
        <v>500</v>
      </c>
      <c r="D91" s="12" t="s">
        <v>61</v>
      </c>
      <c r="E91" s="13" t="s">
        <v>503</v>
      </c>
      <c r="F91" s="138" t="s">
        <v>506</v>
      </c>
      <c r="G91" s="328"/>
      <c r="H91" s="55">
        <f t="shared" si="11"/>
        <v>0</v>
      </c>
      <c r="I91" s="56"/>
      <c r="J91" s="55"/>
      <c r="K91" s="55"/>
      <c r="L91" s="3">
        <f t="shared" si="1"/>
        <v>0</v>
      </c>
    </row>
    <row r="92" spans="1:12" s="9" customFormat="1" ht="90" hidden="1" customHeight="1" x14ac:dyDescent="0.2">
      <c r="A92" s="142"/>
      <c r="B92" s="14" t="s">
        <v>355</v>
      </c>
      <c r="C92" s="25" t="s">
        <v>90</v>
      </c>
      <c r="D92" s="12" t="s">
        <v>29</v>
      </c>
      <c r="E92" s="11" t="s">
        <v>91</v>
      </c>
      <c r="F92" s="30" t="s">
        <v>522</v>
      </c>
      <c r="G92" s="328"/>
      <c r="H92" s="55">
        <f t="shared" si="11"/>
        <v>0</v>
      </c>
      <c r="I92" s="56"/>
      <c r="J92" s="55"/>
      <c r="K92" s="55"/>
      <c r="L92" s="3">
        <f t="shared" si="1"/>
        <v>0</v>
      </c>
    </row>
    <row r="93" spans="1:12" s="9" customFormat="1" ht="74.25" hidden="1" customHeight="1" x14ac:dyDescent="0.2">
      <c r="A93" s="142"/>
      <c r="B93" s="14" t="s">
        <v>351</v>
      </c>
      <c r="C93" s="17" t="s">
        <v>95</v>
      </c>
      <c r="D93" s="12" t="s">
        <v>29</v>
      </c>
      <c r="E93" s="30" t="s">
        <v>96</v>
      </c>
      <c r="F93" s="30" t="s">
        <v>522</v>
      </c>
      <c r="G93" s="327"/>
      <c r="H93" s="55">
        <f t="shared" si="11"/>
        <v>0</v>
      </c>
      <c r="I93" s="56"/>
      <c r="J93" s="56"/>
      <c r="K93" s="56"/>
      <c r="L93" s="3">
        <f t="shared" si="1"/>
        <v>0</v>
      </c>
    </row>
    <row r="94" spans="1:12" s="9" customFormat="1" ht="111.75" hidden="1" customHeight="1" x14ac:dyDescent="0.2">
      <c r="A94" s="27"/>
      <c r="B94" s="14" t="s">
        <v>396</v>
      </c>
      <c r="C94" s="14" t="s">
        <v>99</v>
      </c>
      <c r="D94" s="14" t="s">
        <v>31</v>
      </c>
      <c r="E94" s="13" t="s">
        <v>397</v>
      </c>
      <c r="F94" s="13" t="s">
        <v>460</v>
      </c>
      <c r="G94" s="30"/>
      <c r="H94" s="55">
        <f t="shared" si="11"/>
        <v>0</v>
      </c>
      <c r="I94" s="56"/>
      <c r="J94" s="55"/>
      <c r="K94" s="56"/>
      <c r="L94" s="3">
        <f t="shared" si="1"/>
        <v>0</v>
      </c>
    </row>
    <row r="95" spans="1:12" s="9" customFormat="1" ht="52.5" hidden="1" customHeight="1" x14ac:dyDescent="0.2">
      <c r="A95" s="153"/>
      <c r="B95" s="14" t="s">
        <v>396</v>
      </c>
      <c r="C95" s="14" t="s">
        <v>99</v>
      </c>
      <c r="D95" s="14" t="s">
        <v>31</v>
      </c>
      <c r="E95" s="13" t="s">
        <v>397</v>
      </c>
      <c r="F95" s="43" t="s">
        <v>461</v>
      </c>
      <c r="G95" s="30"/>
      <c r="H95" s="55">
        <f t="shared" si="11"/>
        <v>0</v>
      </c>
      <c r="I95" s="56"/>
      <c r="J95" s="55"/>
      <c r="K95" s="56"/>
      <c r="L95" s="3">
        <f t="shared" si="1"/>
        <v>0</v>
      </c>
    </row>
    <row r="96" spans="1:12" s="9" customFormat="1" ht="69.75" customHeight="1" x14ac:dyDescent="0.2">
      <c r="A96" s="153"/>
      <c r="B96" s="14" t="s">
        <v>396</v>
      </c>
      <c r="C96" s="14" t="s">
        <v>99</v>
      </c>
      <c r="D96" s="14" t="s">
        <v>31</v>
      </c>
      <c r="E96" s="13" t="s">
        <v>397</v>
      </c>
      <c r="F96" s="30" t="s">
        <v>522</v>
      </c>
      <c r="G96" s="327"/>
      <c r="H96" s="55">
        <f t="shared" si="11"/>
        <v>30000000</v>
      </c>
      <c r="I96" s="56">
        <v>30000000</v>
      </c>
      <c r="J96" s="55"/>
      <c r="K96" s="56"/>
      <c r="L96" s="3">
        <f t="shared" si="1"/>
        <v>30000000</v>
      </c>
    </row>
    <row r="97" spans="1:15" s="9" customFormat="1" ht="47.25" x14ac:dyDescent="0.2">
      <c r="A97" s="154"/>
      <c r="B97" s="39" t="s">
        <v>59</v>
      </c>
      <c r="C97" s="39"/>
      <c r="D97" s="39"/>
      <c r="E97" s="40" t="s">
        <v>402</v>
      </c>
      <c r="F97" s="13"/>
      <c r="G97" s="327"/>
      <c r="H97" s="55">
        <f>SUM(H98:H132)</f>
        <v>8013860</v>
      </c>
      <c r="I97" s="55">
        <f>SUM(I98:I132)</f>
        <v>5801760</v>
      </c>
      <c r="J97" s="55">
        <f>SUM(J98:J132)</f>
        <v>2212100</v>
      </c>
      <c r="K97" s="55">
        <f>SUM(K98:K132)</f>
        <v>2212100</v>
      </c>
      <c r="L97" s="3">
        <f t="shared" si="1"/>
        <v>10225960</v>
      </c>
      <c r="M97" s="147"/>
      <c r="N97" s="3"/>
      <c r="O97" s="3"/>
    </row>
    <row r="98" spans="1:15" s="9" customFormat="1" ht="31.5" hidden="1" x14ac:dyDescent="0.2">
      <c r="A98" s="150"/>
      <c r="B98" s="12" t="s">
        <v>242</v>
      </c>
      <c r="C98" s="12" t="s">
        <v>31</v>
      </c>
      <c r="D98" s="12" t="s">
        <v>26</v>
      </c>
      <c r="E98" s="11" t="s">
        <v>123</v>
      </c>
      <c r="F98" s="43"/>
      <c r="G98" s="88"/>
      <c r="H98" s="151">
        <f>I98+J98</f>
        <v>0</v>
      </c>
      <c r="I98" s="151"/>
      <c r="J98" s="151"/>
      <c r="K98" s="151"/>
      <c r="L98" s="3">
        <f t="shared" si="1"/>
        <v>0</v>
      </c>
      <c r="N98" s="3"/>
    </row>
    <row r="99" spans="1:15" s="9" customFormat="1" ht="63" x14ac:dyDescent="0.2">
      <c r="A99" s="150"/>
      <c r="B99" s="12" t="s">
        <v>327</v>
      </c>
      <c r="C99" s="12" t="s">
        <v>328</v>
      </c>
      <c r="D99" s="12" t="s">
        <v>24</v>
      </c>
      <c r="E99" s="11" t="s">
        <v>297</v>
      </c>
      <c r="F99" s="43" t="s">
        <v>422</v>
      </c>
      <c r="G99" s="329"/>
      <c r="H99" s="151">
        <f t="shared" ref="H99:H132" si="12">I99+J99</f>
        <v>1356880</v>
      </c>
      <c r="I99" s="151">
        <v>1213980</v>
      </c>
      <c r="J99" s="151">
        <v>142900</v>
      </c>
      <c r="K99" s="151">
        <v>142900</v>
      </c>
      <c r="L99" s="3">
        <f t="shared" si="1"/>
        <v>1499780</v>
      </c>
      <c r="N99" s="3"/>
    </row>
    <row r="100" spans="1:15" s="9" customFormat="1" ht="48" hidden="1" customHeight="1" x14ac:dyDescent="0.2">
      <c r="A100" s="150"/>
      <c r="B100" s="12" t="s">
        <v>270</v>
      </c>
      <c r="C100" s="12" t="s">
        <v>114</v>
      </c>
      <c r="D100" s="12" t="s">
        <v>27</v>
      </c>
      <c r="E100" s="11" t="s">
        <v>329</v>
      </c>
      <c r="F100" s="13" t="s">
        <v>436</v>
      </c>
      <c r="G100" s="88"/>
      <c r="H100" s="151">
        <f t="shared" si="12"/>
        <v>0</v>
      </c>
      <c r="I100" s="151"/>
      <c r="J100" s="151"/>
      <c r="K100" s="151"/>
      <c r="L100" s="3">
        <f t="shared" si="1"/>
        <v>0</v>
      </c>
      <c r="N100" s="3"/>
    </row>
    <row r="101" spans="1:15" s="9" customFormat="1" ht="36.75" customHeight="1" x14ac:dyDescent="0.2">
      <c r="A101" s="150"/>
      <c r="B101" s="12" t="s">
        <v>271</v>
      </c>
      <c r="C101" s="12" t="s">
        <v>116</v>
      </c>
      <c r="D101" s="12" t="s">
        <v>27</v>
      </c>
      <c r="E101" s="11" t="s">
        <v>330</v>
      </c>
      <c r="F101" s="43" t="s">
        <v>424</v>
      </c>
      <c r="G101" s="329"/>
      <c r="H101" s="151">
        <f t="shared" si="12"/>
        <v>947500</v>
      </c>
      <c r="I101" s="151">
        <v>947500</v>
      </c>
      <c r="J101" s="151"/>
      <c r="K101" s="151"/>
      <c r="L101" s="3">
        <f t="shared" si="1"/>
        <v>947500</v>
      </c>
      <c r="N101" s="3"/>
    </row>
    <row r="102" spans="1:15" s="9" customFormat="1" ht="78.75" hidden="1" x14ac:dyDescent="0.2">
      <c r="A102" s="150"/>
      <c r="B102" s="12" t="s">
        <v>272</v>
      </c>
      <c r="C102" s="12" t="s">
        <v>115</v>
      </c>
      <c r="D102" s="12" t="s">
        <v>27</v>
      </c>
      <c r="E102" s="11" t="s">
        <v>331</v>
      </c>
      <c r="F102" s="43" t="s">
        <v>423</v>
      </c>
      <c r="G102" s="329"/>
      <c r="H102" s="151">
        <f t="shared" si="12"/>
        <v>0</v>
      </c>
      <c r="I102" s="151"/>
      <c r="J102" s="151"/>
      <c r="K102" s="151"/>
      <c r="L102" s="3">
        <f t="shared" si="1"/>
        <v>0</v>
      </c>
      <c r="N102" s="3"/>
    </row>
    <row r="103" spans="1:15" s="9" customFormat="1" ht="78.75" x14ac:dyDescent="0.2">
      <c r="A103" s="150"/>
      <c r="B103" s="12" t="s">
        <v>272</v>
      </c>
      <c r="C103" s="12" t="s">
        <v>115</v>
      </c>
      <c r="D103" s="12" t="s">
        <v>27</v>
      </c>
      <c r="E103" s="11" t="s">
        <v>331</v>
      </c>
      <c r="F103" s="43" t="s">
        <v>421</v>
      </c>
      <c r="G103" s="329"/>
      <c r="H103" s="151">
        <f t="shared" si="12"/>
        <v>200000</v>
      </c>
      <c r="I103" s="151">
        <v>200000</v>
      </c>
      <c r="J103" s="151"/>
      <c r="K103" s="151"/>
      <c r="L103" s="3">
        <f t="shared" si="1"/>
        <v>200000</v>
      </c>
      <c r="N103" s="3"/>
    </row>
    <row r="104" spans="1:15" s="9" customFormat="1" ht="91.5" hidden="1" customHeight="1" x14ac:dyDescent="0.2">
      <c r="A104" s="150"/>
      <c r="B104" s="12" t="s">
        <v>272</v>
      </c>
      <c r="C104" s="12" t="s">
        <v>115</v>
      </c>
      <c r="D104" s="12" t="s">
        <v>27</v>
      </c>
      <c r="E104" s="11" t="s">
        <v>331</v>
      </c>
      <c r="F104" s="43" t="s">
        <v>361</v>
      </c>
      <c r="G104" s="88"/>
      <c r="H104" s="151">
        <f t="shared" si="12"/>
        <v>0</v>
      </c>
      <c r="I104" s="151"/>
      <c r="J104" s="151"/>
      <c r="K104" s="151"/>
      <c r="L104" s="3">
        <f t="shared" si="1"/>
        <v>0</v>
      </c>
      <c r="N104" s="3"/>
    </row>
    <row r="105" spans="1:15" s="9" customFormat="1" ht="126" hidden="1" x14ac:dyDescent="0.2">
      <c r="A105" s="150"/>
      <c r="B105" s="12" t="s">
        <v>273</v>
      </c>
      <c r="C105" s="12" t="s">
        <v>117</v>
      </c>
      <c r="D105" s="12" t="s">
        <v>27</v>
      </c>
      <c r="E105" s="11" t="s">
        <v>87</v>
      </c>
      <c r="F105" s="43" t="s">
        <v>426</v>
      </c>
      <c r="G105" s="88"/>
      <c r="H105" s="151">
        <f t="shared" si="12"/>
        <v>0</v>
      </c>
      <c r="I105" s="151"/>
      <c r="J105" s="151"/>
      <c r="K105" s="151"/>
      <c r="L105" s="3">
        <f t="shared" si="1"/>
        <v>0</v>
      </c>
      <c r="N105" s="3"/>
    </row>
    <row r="106" spans="1:15" s="9" customFormat="1" ht="46.5" hidden="1" customHeight="1" x14ac:dyDescent="0.2">
      <c r="A106" s="150"/>
      <c r="B106" s="12" t="s">
        <v>498</v>
      </c>
      <c r="C106" s="12" t="s">
        <v>92</v>
      </c>
      <c r="D106" s="12" t="s">
        <v>57</v>
      </c>
      <c r="E106" s="11" t="s">
        <v>56</v>
      </c>
      <c r="F106" s="43" t="s">
        <v>476</v>
      </c>
      <c r="G106" s="329"/>
      <c r="H106" s="151">
        <f t="shared" si="12"/>
        <v>0</v>
      </c>
      <c r="I106" s="151"/>
      <c r="J106" s="151"/>
      <c r="K106" s="151"/>
      <c r="L106" s="3">
        <f t="shared" si="1"/>
        <v>0</v>
      </c>
      <c r="N106" s="3"/>
    </row>
    <row r="107" spans="1:15" s="9" customFormat="1" ht="86.25" hidden="1" customHeight="1" x14ac:dyDescent="0.2">
      <c r="A107" s="150"/>
      <c r="B107" s="12" t="s">
        <v>550</v>
      </c>
      <c r="C107" s="12" t="s">
        <v>500</v>
      </c>
      <c r="D107" s="12" t="s">
        <v>61</v>
      </c>
      <c r="E107" s="11" t="s">
        <v>551</v>
      </c>
      <c r="F107" s="43" t="s">
        <v>424</v>
      </c>
      <c r="G107" s="329"/>
      <c r="H107" s="151">
        <f t="shared" si="12"/>
        <v>0</v>
      </c>
      <c r="I107" s="151"/>
      <c r="J107" s="151"/>
      <c r="K107" s="151"/>
      <c r="L107" s="3">
        <f t="shared" si="1"/>
        <v>0</v>
      </c>
      <c r="N107" s="3"/>
    </row>
    <row r="108" spans="1:15" s="9" customFormat="1" ht="47.25" hidden="1" x14ac:dyDescent="0.2">
      <c r="A108" s="150"/>
      <c r="B108" s="12" t="s">
        <v>274</v>
      </c>
      <c r="C108" s="12" t="s">
        <v>95</v>
      </c>
      <c r="D108" s="12" t="s">
        <v>29</v>
      </c>
      <c r="E108" s="11" t="s">
        <v>96</v>
      </c>
      <c r="F108" s="43" t="s">
        <v>423</v>
      </c>
      <c r="G108" s="329"/>
      <c r="H108" s="151">
        <f t="shared" si="12"/>
        <v>0</v>
      </c>
      <c r="I108" s="151"/>
      <c r="J108" s="151"/>
      <c r="K108" s="151"/>
      <c r="L108" s="3">
        <f t="shared" si="1"/>
        <v>0</v>
      </c>
      <c r="N108" s="3"/>
    </row>
    <row r="109" spans="1:15" s="9" customFormat="1" ht="47.25" x14ac:dyDescent="0.2">
      <c r="A109" s="150"/>
      <c r="B109" s="12" t="s">
        <v>274</v>
      </c>
      <c r="C109" s="12" t="s">
        <v>95</v>
      </c>
      <c r="D109" s="12" t="s">
        <v>29</v>
      </c>
      <c r="E109" s="11" t="s">
        <v>96</v>
      </c>
      <c r="F109" s="13" t="s">
        <v>436</v>
      </c>
      <c r="G109" s="327"/>
      <c r="H109" s="151">
        <f t="shared" si="12"/>
        <v>1000000</v>
      </c>
      <c r="I109" s="56">
        <v>1000000</v>
      </c>
      <c r="J109" s="56"/>
      <c r="K109" s="151"/>
      <c r="L109" s="3">
        <f t="shared" si="1"/>
        <v>1000000</v>
      </c>
      <c r="N109" s="3"/>
    </row>
    <row r="110" spans="1:15" s="9" customFormat="1" ht="99.75" hidden="1" customHeight="1" x14ac:dyDescent="0.2">
      <c r="A110" s="150"/>
      <c r="B110" s="12" t="s">
        <v>106</v>
      </c>
      <c r="C110" s="12" t="s">
        <v>107</v>
      </c>
      <c r="D110" s="51" t="s">
        <v>45</v>
      </c>
      <c r="E110" s="11" t="s">
        <v>109</v>
      </c>
      <c r="F110" s="13" t="s">
        <v>561</v>
      </c>
      <c r="G110" s="327"/>
      <c r="H110" s="151">
        <f t="shared" si="12"/>
        <v>0</v>
      </c>
      <c r="I110" s="56"/>
      <c r="J110" s="56"/>
      <c r="K110" s="151"/>
      <c r="L110" s="3">
        <f t="shared" si="1"/>
        <v>0</v>
      </c>
      <c r="N110" s="3"/>
    </row>
    <row r="111" spans="1:15" s="9" customFormat="1" ht="63" x14ac:dyDescent="0.2">
      <c r="A111" s="150"/>
      <c r="B111" s="12" t="s">
        <v>193</v>
      </c>
      <c r="C111" s="12" t="s">
        <v>194</v>
      </c>
      <c r="D111" s="51" t="s">
        <v>195</v>
      </c>
      <c r="E111" s="13" t="s">
        <v>196</v>
      </c>
      <c r="F111" s="30" t="s">
        <v>422</v>
      </c>
      <c r="G111" s="327"/>
      <c r="H111" s="151">
        <f t="shared" si="12"/>
        <v>1359160</v>
      </c>
      <c r="I111" s="166">
        <v>373760</v>
      </c>
      <c r="J111" s="56">
        <v>985400</v>
      </c>
      <c r="K111" s="56">
        <v>985400</v>
      </c>
      <c r="L111" s="3">
        <f t="shared" si="1"/>
        <v>2344560</v>
      </c>
      <c r="N111" s="3"/>
    </row>
    <row r="112" spans="1:15" s="9" customFormat="1" ht="63" x14ac:dyDescent="0.2">
      <c r="A112" s="150"/>
      <c r="B112" s="12" t="s">
        <v>332</v>
      </c>
      <c r="C112" s="12" t="s">
        <v>333</v>
      </c>
      <c r="D112" s="51" t="s">
        <v>195</v>
      </c>
      <c r="E112" s="13" t="s">
        <v>334</v>
      </c>
      <c r="F112" s="30" t="s">
        <v>422</v>
      </c>
      <c r="G112" s="327"/>
      <c r="H112" s="151">
        <f t="shared" si="12"/>
        <v>938800</v>
      </c>
      <c r="I112" s="167">
        <v>729000</v>
      </c>
      <c r="J112" s="56">
        <v>209800</v>
      </c>
      <c r="K112" s="56">
        <v>209800</v>
      </c>
      <c r="L112" s="3">
        <f t="shared" si="1"/>
        <v>1148600</v>
      </c>
      <c r="N112" s="3"/>
    </row>
    <row r="113" spans="1:14" s="9" customFormat="1" ht="79.5" hidden="1" customHeight="1" x14ac:dyDescent="0.2">
      <c r="A113" s="150"/>
      <c r="B113" s="12" t="s">
        <v>332</v>
      </c>
      <c r="C113" s="12" t="s">
        <v>333</v>
      </c>
      <c r="D113" s="51" t="s">
        <v>195</v>
      </c>
      <c r="E113" s="13" t="s">
        <v>334</v>
      </c>
      <c r="F113" s="30" t="s">
        <v>552</v>
      </c>
      <c r="G113" s="327"/>
      <c r="H113" s="151">
        <f t="shared" si="12"/>
        <v>0</v>
      </c>
      <c r="I113" s="167"/>
      <c r="J113" s="56"/>
      <c r="K113" s="56"/>
      <c r="L113" s="3">
        <f t="shared" si="1"/>
        <v>0</v>
      </c>
      <c r="N113" s="3"/>
    </row>
    <row r="114" spans="1:14" s="9" customFormat="1" ht="63" x14ac:dyDescent="0.2">
      <c r="A114" s="150"/>
      <c r="B114" s="12" t="s">
        <v>208</v>
      </c>
      <c r="C114" s="12" t="s">
        <v>209</v>
      </c>
      <c r="D114" s="51" t="s">
        <v>210</v>
      </c>
      <c r="E114" s="13" t="s">
        <v>211</v>
      </c>
      <c r="F114" s="30" t="s">
        <v>422</v>
      </c>
      <c r="G114" s="327"/>
      <c r="H114" s="151">
        <f t="shared" si="12"/>
        <v>337320</v>
      </c>
      <c r="I114" s="167">
        <v>57320</v>
      </c>
      <c r="J114" s="56">
        <v>280000</v>
      </c>
      <c r="K114" s="56">
        <v>280000</v>
      </c>
      <c r="L114" s="3">
        <f t="shared" si="1"/>
        <v>617320</v>
      </c>
      <c r="N114" s="3"/>
    </row>
    <row r="115" spans="1:14" s="9" customFormat="1" ht="72" hidden="1" customHeight="1" x14ac:dyDescent="0.2">
      <c r="A115" s="150"/>
      <c r="B115" s="12" t="s">
        <v>208</v>
      </c>
      <c r="C115" s="12" t="s">
        <v>209</v>
      </c>
      <c r="D115" s="51" t="s">
        <v>210</v>
      </c>
      <c r="E115" s="13" t="s">
        <v>211</v>
      </c>
      <c r="F115" s="30" t="s">
        <v>552</v>
      </c>
      <c r="G115" s="327"/>
      <c r="H115" s="151">
        <f t="shared" si="12"/>
        <v>0</v>
      </c>
      <c r="I115" s="167"/>
      <c r="J115" s="56"/>
      <c r="K115" s="151"/>
      <c r="L115" s="3">
        <f t="shared" si="1"/>
        <v>0</v>
      </c>
      <c r="N115" s="3"/>
    </row>
    <row r="116" spans="1:14" s="9" customFormat="1" ht="63" x14ac:dyDescent="0.2">
      <c r="A116" s="150"/>
      <c r="B116" s="12" t="s">
        <v>111</v>
      </c>
      <c r="C116" s="12" t="s">
        <v>108</v>
      </c>
      <c r="D116" s="51" t="s">
        <v>67</v>
      </c>
      <c r="E116" s="13" t="s">
        <v>110</v>
      </c>
      <c r="F116" s="30" t="s">
        <v>422</v>
      </c>
      <c r="G116" s="327"/>
      <c r="H116" s="151">
        <f t="shared" si="12"/>
        <v>519700</v>
      </c>
      <c r="I116" s="166">
        <v>110700</v>
      </c>
      <c r="J116" s="56">
        <v>409000</v>
      </c>
      <c r="K116" s="151">
        <v>409000</v>
      </c>
      <c r="L116" s="3">
        <f t="shared" si="1"/>
        <v>928700</v>
      </c>
      <c r="N116" s="3"/>
    </row>
    <row r="117" spans="1:14" s="9" customFormat="1" ht="63" x14ac:dyDescent="0.2">
      <c r="A117" s="150"/>
      <c r="B117" s="12" t="s">
        <v>419</v>
      </c>
      <c r="C117" s="12" t="s">
        <v>112</v>
      </c>
      <c r="D117" s="51" t="s">
        <v>44</v>
      </c>
      <c r="E117" s="13" t="s">
        <v>113</v>
      </c>
      <c r="F117" s="30" t="s">
        <v>422</v>
      </c>
      <c r="G117" s="327"/>
      <c r="H117" s="151">
        <f t="shared" si="12"/>
        <v>844500</v>
      </c>
      <c r="I117" s="166">
        <v>659500</v>
      </c>
      <c r="J117" s="56">
        <v>185000</v>
      </c>
      <c r="K117" s="151">
        <v>185000</v>
      </c>
      <c r="L117" s="3">
        <f t="shared" si="1"/>
        <v>1029500</v>
      </c>
      <c r="N117" s="3"/>
    </row>
    <row r="118" spans="1:14" s="9" customFormat="1" ht="63" x14ac:dyDescent="0.2">
      <c r="A118" s="150"/>
      <c r="B118" s="12" t="s">
        <v>335</v>
      </c>
      <c r="C118" s="12" t="s">
        <v>336</v>
      </c>
      <c r="D118" s="51" t="s">
        <v>44</v>
      </c>
      <c r="E118" s="11" t="s">
        <v>337</v>
      </c>
      <c r="F118" s="30" t="s">
        <v>422</v>
      </c>
      <c r="G118" s="327"/>
      <c r="H118" s="151">
        <f t="shared" si="12"/>
        <v>510000</v>
      </c>
      <c r="I118" s="166">
        <v>510000</v>
      </c>
      <c r="J118" s="56"/>
      <c r="K118" s="151"/>
      <c r="L118" s="3">
        <f t="shared" si="1"/>
        <v>510000</v>
      </c>
      <c r="N118" s="3"/>
    </row>
    <row r="119" spans="1:14" s="9" customFormat="1" ht="72" hidden="1" customHeight="1" x14ac:dyDescent="0.2">
      <c r="A119" s="150"/>
      <c r="B119" s="12" t="s">
        <v>335</v>
      </c>
      <c r="C119" s="12" t="s">
        <v>336</v>
      </c>
      <c r="D119" s="51" t="s">
        <v>44</v>
      </c>
      <c r="E119" s="11" t="s">
        <v>337</v>
      </c>
      <c r="F119" s="13" t="s">
        <v>442</v>
      </c>
      <c r="G119" s="30"/>
      <c r="H119" s="151">
        <f t="shared" si="12"/>
        <v>0</v>
      </c>
      <c r="I119" s="166"/>
      <c r="J119" s="56"/>
      <c r="K119" s="151"/>
      <c r="L119" s="3">
        <f t="shared" si="1"/>
        <v>0</v>
      </c>
      <c r="N119" s="3"/>
    </row>
    <row r="120" spans="1:14" s="9" customFormat="1" ht="34.5" hidden="1" customHeight="1" x14ac:dyDescent="0.2">
      <c r="A120" s="150"/>
      <c r="B120" s="12" t="s">
        <v>335</v>
      </c>
      <c r="C120" s="12" t="s">
        <v>336</v>
      </c>
      <c r="D120" s="12" t="s">
        <v>44</v>
      </c>
      <c r="E120" s="13" t="s">
        <v>337</v>
      </c>
      <c r="F120" s="13" t="s">
        <v>425</v>
      </c>
      <c r="G120" s="327"/>
      <c r="H120" s="151">
        <f t="shared" si="12"/>
        <v>0</v>
      </c>
      <c r="I120" s="56"/>
      <c r="J120" s="56"/>
      <c r="K120" s="151"/>
      <c r="L120" s="3">
        <f t="shared" si="1"/>
        <v>0</v>
      </c>
      <c r="N120" s="3"/>
    </row>
    <row r="121" spans="1:14" s="9" customFormat="1" ht="63" hidden="1" x14ac:dyDescent="0.2">
      <c r="A121" s="150"/>
      <c r="B121" s="12" t="s">
        <v>335</v>
      </c>
      <c r="C121" s="10" t="s">
        <v>336</v>
      </c>
      <c r="D121" s="12" t="s">
        <v>44</v>
      </c>
      <c r="E121" s="30" t="s">
        <v>337</v>
      </c>
      <c r="F121" s="13" t="s">
        <v>552</v>
      </c>
      <c r="G121" s="327"/>
      <c r="H121" s="151">
        <f>I121+J121</f>
        <v>0</v>
      </c>
      <c r="I121" s="56"/>
      <c r="J121" s="56"/>
      <c r="K121" s="151"/>
      <c r="L121" s="3">
        <f t="shared" si="1"/>
        <v>0</v>
      </c>
      <c r="N121" s="3"/>
    </row>
    <row r="122" spans="1:14" s="9" customFormat="1" ht="47.25" hidden="1" x14ac:dyDescent="0.2">
      <c r="A122" s="150"/>
      <c r="B122" s="12" t="s">
        <v>335</v>
      </c>
      <c r="C122" s="10" t="s">
        <v>336</v>
      </c>
      <c r="D122" s="12" t="s">
        <v>44</v>
      </c>
      <c r="E122" s="30" t="s">
        <v>337</v>
      </c>
      <c r="F122" s="111" t="s">
        <v>361</v>
      </c>
      <c r="G122" s="30"/>
      <c r="H122" s="151">
        <f t="shared" si="12"/>
        <v>0</v>
      </c>
      <c r="I122" s="56"/>
      <c r="J122" s="56"/>
      <c r="K122" s="151"/>
      <c r="L122" s="3">
        <f t="shared" si="1"/>
        <v>0</v>
      </c>
      <c r="N122" s="3"/>
    </row>
    <row r="123" spans="1:14" s="9" customFormat="1" ht="63" hidden="1" x14ac:dyDescent="0.2">
      <c r="A123" s="150"/>
      <c r="B123" s="12" t="s">
        <v>275</v>
      </c>
      <c r="C123" s="12" t="s">
        <v>62</v>
      </c>
      <c r="D123" s="12" t="s">
        <v>28</v>
      </c>
      <c r="E123" s="13" t="s">
        <v>338</v>
      </c>
      <c r="F123" s="13" t="s">
        <v>404</v>
      </c>
      <c r="G123" s="30"/>
      <c r="H123" s="151">
        <f t="shared" si="12"/>
        <v>0</v>
      </c>
      <c r="I123" s="56"/>
      <c r="J123" s="56"/>
      <c r="K123" s="151"/>
      <c r="L123" s="3">
        <f t="shared" si="1"/>
        <v>0</v>
      </c>
      <c r="N123" s="3"/>
    </row>
    <row r="124" spans="1:14" s="9" customFormat="1" ht="63" hidden="1" x14ac:dyDescent="0.2">
      <c r="A124" s="150"/>
      <c r="B124" s="12" t="s">
        <v>276</v>
      </c>
      <c r="C124" s="10" t="s">
        <v>77</v>
      </c>
      <c r="D124" s="12" t="s">
        <v>28</v>
      </c>
      <c r="E124" s="13" t="s">
        <v>339</v>
      </c>
      <c r="F124" s="13" t="s">
        <v>404</v>
      </c>
      <c r="G124" s="30"/>
      <c r="H124" s="151">
        <f t="shared" si="12"/>
        <v>0</v>
      </c>
      <c r="I124" s="56"/>
      <c r="J124" s="56"/>
      <c r="K124" s="151"/>
      <c r="L124" s="3">
        <f t="shared" si="1"/>
        <v>0</v>
      </c>
      <c r="N124" s="3"/>
    </row>
    <row r="125" spans="1:14" s="9" customFormat="1" ht="63" hidden="1" x14ac:dyDescent="0.2">
      <c r="A125" s="150"/>
      <c r="B125" s="12" t="s">
        <v>340</v>
      </c>
      <c r="C125" s="12" t="s">
        <v>341</v>
      </c>
      <c r="D125" s="12" t="s">
        <v>28</v>
      </c>
      <c r="E125" s="13" t="s">
        <v>342</v>
      </c>
      <c r="F125" s="13" t="s">
        <v>404</v>
      </c>
      <c r="G125" s="30"/>
      <c r="H125" s="151">
        <f t="shared" si="12"/>
        <v>0</v>
      </c>
      <c r="I125" s="56"/>
      <c r="J125" s="56"/>
      <c r="K125" s="151"/>
      <c r="L125" s="3">
        <f t="shared" si="1"/>
        <v>0</v>
      </c>
      <c r="N125" s="3"/>
    </row>
    <row r="126" spans="1:14" s="9" customFormat="1" ht="63" hidden="1" x14ac:dyDescent="0.2">
      <c r="A126" s="150"/>
      <c r="B126" s="12" t="s">
        <v>343</v>
      </c>
      <c r="C126" s="12" t="s">
        <v>344</v>
      </c>
      <c r="D126" s="12" t="s">
        <v>28</v>
      </c>
      <c r="E126" s="13" t="s">
        <v>345</v>
      </c>
      <c r="F126" s="13" t="s">
        <v>89</v>
      </c>
      <c r="G126" s="30"/>
      <c r="H126" s="151">
        <f t="shared" si="12"/>
        <v>0</v>
      </c>
      <c r="I126" s="56"/>
      <c r="J126" s="56"/>
      <c r="K126" s="151"/>
      <c r="L126" s="3">
        <f t="shared" si="1"/>
        <v>0</v>
      </c>
      <c r="N126" s="3"/>
    </row>
    <row r="127" spans="1:14" s="9" customFormat="1" ht="78.75" hidden="1" x14ac:dyDescent="0.2">
      <c r="A127" s="150"/>
      <c r="B127" s="12" t="s">
        <v>278</v>
      </c>
      <c r="C127" s="12" t="s">
        <v>216</v>
      </c>
      <c r="D127" s="12" t="s">
        <v>28</v>
      </c>
      <c r="E127" s="13" t="s">
        <v>346</v>
      </c>
      <c r="F127" s="13" t="s">
        <v>89</v>
      </c>
      <c r="G127" s="30"/>
      <c r="H127" s="151">
        <f t="shared" si="12"/>
        <v>0</v>
      </c>
      <c r="I127" s="56"/>
      <c r="J127" s="56"/>
      <c r="K127" s="151"/>
      <c r="L127" s="3">
        <f t="shared" si="1"/>
        <v>0</v>
      </c>
      <c r="N127" s="3"/>
    </row>
    <row r="128" spans="1:14" s="9" customFormat="1" ht="110.25" hidden="1" x14ac:dyDescent="0.2">
      <c r="A128" s="150"/>
      <c r="B128" s="12" t="s">
        <v>279</v>
      </c>
      <c r="C128" s="12" t="s">
        <v>213</v>
      </c>
      <c r="D128" s="12" t="s">
        <v>28</v>
      </c>
      <c r="E128" s="13" t="s">
        <v>347</v>
      </c>
      <c r="F128" s="30" t="s">
        <v>89</v>
      </c>
      <c r="G128" s="30"/>
      <c r="H128" s="151">
        <f t="shared" si="12"/>
        <v>0</v>
      </c>
      <c r="I128" s="56"/>
      <c r="J128" s="56"/>
      <c r="K128" s="151"/>
      <c r="L128" s="3">
        <f t="shared" si="1"/>
        <v>0</v>
      </c>
      <c r="N128" s="3"/>
    </row>
    <row r="129" spans="1:15" s="9" customFormat="1" ht="94.5" hidden="1" x14ac:dyDescent="0.2">
      <c r="A129" s="27" t="s">
        <v>55</v>
      </c>
      <c r="B129" s="12" t="s">
        <v>277</v>
      </c>
      <c r="C129" s="12" t="s">
        <v>64</v>
      </c>
      <c r="D129" s="12" t="s">
        <v>28</v>
      </c>
      <c r="E129" s="13" t="s">
        <v>348</v>
      </c>
      <c r="F129" s="30" t="s">
        <v>404</v>
      </c>
      <c r="G129" s="30"/>
      <c r="H129" s="151">
        <f t="shared" si="12"/>
        <v>0</v>
      </c>
      <c r="I129" s="56"/>
      <c r="J129" s="56"/>
      <c r="K129" s="151"/>
      <c r="L129" s="3">
        <f t="shared" si="1"/>
        <v>0</v>
      </c>
    </row>
    <row r="130" spans="1:15" s="9" customFormat="1" ht="63" hidden="1" x14ac:dyDescent="0.2">
      <c r="A130" s="152" t="s">
        <v>7</v>
      </c>
      <c r="B130" s="12" t="s">
        <v>280</v>
      </c>
      <c r="C130" s="12" t="s">
        <v>63</v>
      </c>
      <c r="D130" s="12" t="s">
        <v>28</v>
      </c>
      <c r="E130" s="13" t="s">
        <v>88</v>
      </c>
      <c r="F130" s="30" t="s">
        <v>405</v>
      </c>
      <c r="G130" s="30"/>
      <c r="H130" s="151">
        <f t="shared" si="12"/>
        <v>0</v>
      </c>
      <c r="I130" s="56"/>
      <c r="J130" s="56"/>
      <c r="K130" s="151"/>
      <c r="L130" s="3">
        <f t="shared" si="1"/>
        <v>0</v>
      </c>
    </row>
    <row r="131" spans="1:15" s="9" customFormat="1" ht="63" hidden="1" x14ac:dyDescent="0.2">
      <c r="A131" s="153"/>
      <c r="B131" s="12" t="s">
        <v>280</v>
      </c>
      <c r="C131" s="12" t="s">
        <v>63</v>
      </c>
      <c r="D131" s="12" t="s">
        <v>28</v>
      </c>
      <c r="E131" s="13" t="s">
        <v>88</v>
      </c>
      <c r="F131" s="30" t="s">
        <v>404</v>
      </c>
      <c r="G131" s="30"/>
      <c r="H131" s="151">
        <f t="shared" si="12"/>
        <v>0</v>
      </c>
      <c r="I131" s="56"/>
      <c r="J131" s="56"/>
      <c r="K131" s="151"/>
      <c r="L131" s="3">
        <f t="shared" ref="L131:L169" si="13">SUM(I131:K131)</f>
        <v>0</v>
      </c>
    </row>
    <row r="132" spans="1:15" s="9" customFormat="1" ht="47.25" hidden="1" x14ac:dyDescent="0.2">
      <c r="A132" s="153"/>
      <c r="B132" s="10" t="s">
        <v>281</v>
      </c>
      <c r="C132" s="10" t="s">
        <v>159</v>
      </c>
      <c r="D132" s="52" t="s">
        <v>41</v>
      </c>
      <c r="E132" s="11" t="s">
        <v>160</v>
      </c>
      <c r="F132" s="30" t="s">
        <v>212</v>
      </c>
      <c r="G132" s="30"/>
      <c r="H132" s="151">
        <f t="shared" si="12"/>
        <v>0</v>
      </c>
      <c r="I132" s="56"/>
      <c r="J132" s="56"/>
      <c r="K132" s="151"/>
      <c r="L132" s="3">
        <f t="shared" si="13"/>
        <v>0</v>
      </c>
    </row>
    <row r="133" spans="1:15" s="9" customFormat="1" ht="102" customHeight="1" x14ac:dyDescent="0.2">
      <c r="A133" s="153"/>
      <c r="B133" s="39" t="s">
        <v>382</v>
      </c>
      <c r="C133" s="39"/>
      <c r="D133" s="39"/>
      <c r="E133" s="40" t="s">
        <v>393</v>
      </c>
      <c r="F133" s="13"/>
      <c r="G133" s="327"/>
      <c r="H133" s="55">
        <f>SUM(H134:H146)</f>
        <v>-1200000</v>
      </c>
      <c r="I133" s="55">
        <f>SUM(I134:I146)</f>
        <v>-1200000</v>
      </c>
      <c r="J133" s="55">
        <f>SUM(J134:J146)</f>
        <v>0</v>
      </c>
      <c r="K133" s="55">
        <f>SUM(K134:K146)</f>
        <v>0</v>
      </c>
      <c r="L133" s="3">
        <f t="shared" si="13"/>
        <v>-1200000</v>
      </c>
      <c r="O133" s="147"/>
    </row>
    <row r="134" spans="1:15" s="9" customFormat="1" ht="78.75" x14ac:dyDescent="0.2">
      <c r="A134" s="153"/>
      <c r="B134" s="12" t="s">
        <v>540</v>
      </c>
      <c r="C134" s="12" t="s">
        <v>500</v>
      </c>
      <c r="D134" s="12" t="s">
        <v>61</v>
      </c>
      <c r="E134" s="11" t="s">
        <v>505</v>
      </c>
      <c r="F134" s="43" t="s">
        <v>506</v>
      </c>
      <c r="G134" s="329"/>
      <c r="H134" s="151">
        <f>I134+J134</f>
        <v>-1200000</v>
      </c>
      <c r="I134" s="151">
        <v>-1200000</v>
      </c>
      <c r="J134" s="151"/>
      <c r="K134" s="151"/>
      <c r="L134" s="3">
        <f t="shared" si="13"/>
        <v>-1200000</v>
      </c>
    </row>
    <row r="135" spans="1:15" s="9" customFormat="1" ht="87.75" hidden="1" customHeight="1" x14ac:dyDescent="0.2">
      <c r="A135" s="153"/>
      <c r="B135" s="12" t="s">
        <v>383</v>
      </c>
      <c r="C135" s="12" t="s">
        <v>62</v>
      </c>
      <c r="D135" s="12" t="s">
        <v>28</v>
      </c>
      <c r="E135" s="13" t="s">
        <v>338</v>
      </c>
      <c r="F135" s="13" t="s">
        <v>427</v>
      </c>
      <c r="G135" s="327"/>
      <c r="H135" s="151">
        <f t="shared" ref="H135:H146" si="14">I135+J135</f>
        <v>0</v>
      </c>
      <c r="I135" s="56"/>
      <c r="J135" s="56"/>
      <c r="K135" s="151"/>
      <c r="L135" s="3">
        <f t="shared" si="13"/>
        <v>0</v>
      </c>
    </row>
    <row r="136" spans="1:15" s="9" customFormat="1" ht="86.25" hidden="1" customHeight="1" x14ac:dyDescent="0.2">
      <c r="A136" s="153"/>
      <c r="B136" s="12" t="s">
        <v>384</v>
      </c>
      <c r="C136" s="12" t="s">
        <v>77</v>
      </c>
      <c r="D136" s="12" t="s">
        <v>28</v>
      </c>
      <c r="E136" s="13" t="s">
        <v>338</v>
      </c>
      <c r="F136" s="13" t="s">
        <v>427</v>
      </c>
      <c r="G136" s="327"/>
      <c r="H136" s="151">
        <f t="shared" si="14"/>
        <v>0</v>
      </c>
      <c r="I136" s="56"/>
      <c r="J136" s="56"/>
      <c r="K136" s="151"/>
      <c r="L136" s="3">
        <f t="shared" si="13"/>
        <v>0</v>
      </c>
    </row>
    <row r="137" spans="1:15" s="9" customFormat="1" ht="94.5" hidden="1" customHeight="1" x14ac:dyDescent="0.2">
      <c r="A137" s="153"/>
      <c r="B137" s="12" t="s">
        <v>384</v>
      </c>
      <c r="C137" s="10" t="s">
        <v>77</v>
      </c>
      <c r="D137" s="12" t="s">
        <v>28</v>
      </c>
      <c r="E137" s="13" t="s">
        <v>339</v>
      </c>
      <c r="F137" s="13" t="s">
        <v>427</v>
      </c>
      <c r="G137" s="30"/>
      <c r="H137" s="151">
        <f t="shared" si="14"/>
        <v>0</v>
      </c>
      <c r="I137" s="164"/>
      <c r="J137" s="56"/>
      <c r="K137" s="151"/>
      <c r="L137" s="3">
        <f t="shared" si="13"/>
        <v>0</v>
      </c>
    </row>
    <row r="138" spans="1:15" s="9" customFormat="1" ht="89.25" hidden="1" customHeight="1" x14ac:dyDescent="0.2">
      <c r="A138" s="153"/>
      <c r="B138" s="12" t="s">
        <v>385</v>
      </c>
      <c r="C138" s="12" t="s">
        <v>341</v>
      </c>
      <c r="D138" s="12" t="s">
        <v>28</v>
      </c>
      <c r="E138" s="13" t="s">
        <v>342</v>
      </c>
      <c r="F138" s="13" t="s">
        <v>427</v>
      </c>
      <c r="G138" s="327"/>
      <c r="H138" s="151">
        <f t="shared" si="14"/>
        <v>0</v>
      </c>
      <c r="I138" s="56"/>
      <c r="J138" s="56"/>
      <c r="K138" s="151"/>
      <c r="L138" s="3">
        <f t="shared" si="13"/>
        <v>0</v>
      </c>
    </row>
    <row r="139" spans="1:15" s="9" customFormat="1" ht="63" hidden="1" x14ac:dyDescent="0.2">
      <c r="A139" s="153"/>
      <c r="B139" s="12" t="s">
        <v>386</v>
      </c>
      <c r="C139" s="12" t="s">
        <v>344</v>
      </c>
      <c r="D139" s="12" t="s">
        <v>28</v>
      </c>
      <c r="E139" s="13" t="s">
        <v>345</v>
      </c>
      <c r="F139" s="13" t="s">
        <v>89</v>
      </c>
      <c r="G139" s="30"/>
      <c r="H139" s="151">
        <f t="shared" si="14"/>
        <v>0</v>
      </c>
      <c r="I139" s="56"/>
      <c r="J139" s="56"/>
      <c r="K139" s="151"/>
      <c r="L139" s="3">
        <f t="shared" si="13"/>
        <v>0</v>
      </c>
    </row>
    <row r="140" spans="1:15" s="9" customFormat="1" ht="78.75" hidden="1" x14ac:dyDescent="0.2">
      <c r="A140" s="153"/>
      <c r="B140" s="12" t="s">
        <v>387</v>
      </c>
      <c r="C140" s="12" t="s">
        <v>216</v>
      </c>
      <c r="D140" s="12" t="s">
        <v>28</v>
      </c>
      <c r="E140" s="13" t="s">
        <v>346</v>
      </c>
      <c r="F140" s="13" t="s">
        <v>427</v>
      </c>
      <c r="G140" s="30"/>
      <c r="H140" s="151">
        <f t="shared" si="14"/>
        <v>0</v>
      </c>
      <c r="I140" s="56"/>
      <c r="J140" s="56"/>
      <c r="K140" s="151"/>
      <c r="L140" s="3">
        <f t="shared" si="13"/>
        <v>0</v>
      </c>
    </row>
    <row r="141" spans="1:15" s="9" customFormat="1" ht="110.25" hidden="1" x14ac:dyDescent="0.2">
      <c r="A141" s="153"/>
      <c r="B141" s="12" t="s">
        <v>388</v>
      </c>
      <c r="C141" s="12" t="s">
        <v>213</v>
      </c>
      <c r="D141" s="12" t="s">
        <v>28</v>
      </c>
      <c r="E141" s="13" t="s">
        <v>347</v>
      </c>
      <c r="F141" s="30" t="s">
        <v>427</v>
      </c>
      <c r="G141" s="30"/>
      <c r="H141" s="151">
        <f t="shared" si="14"/>
        <v>0</v>
      </c>
      <c r="I141" s="56"/>
      <c r="J141" s="56"/>
      <c r="K141" s="151"/>
      <c r="L141" s="3">
        <f t="shared" si="13"/>
        <v>0</v>
      </c>
    </row>
    <row r="142" spans="1:15" s="9" customFormat="1" ht="137.25" hidden="1" customHeight="1" x14ac:dyDescent="0.2">
      <c r="A142" s="153"/>
      <c r="B142" s="12" t="s">
        <v>389</v>
      </c>
      <c r="C142" s="12" t="s">
        <v>64</v>
      </c>
      <c r="D142" s="12" t="s">
        <v>28</v>
      </c>
      <c r="E142" s="13" t="s">
        <v>348</v>
      </c>
      <c r="F142" s="13" t="s">
        <v>427</v>
      </c>
      <c r="G142" s="327"/>
      <c r="H142" s="151">
        <f t="shared" si="14"/>
        <v>0</v>
      </c>
      <c r="I142" s="56"/>
      <c r="J142" s="56"/>
      <c r="K142" s="151"/>
      <c r="L142" s="3">
        <f t="shared" si="13"/>
        <v>0</v>
      </c>
    </row>
    <row r="143" spans="1:15" s="9" customFormat="1" ht="87" hidden="1" customHeight="1" x14ac:dyDescent="0.2">
      <c r="A143" s="153"/>
      <c r="B143" s="12" t="s">
        <v>390</v>
      </c>
      <c r="C143" s="12" t="s">
        <v>63</v>
      </c>
      <c r="D143" s="12" t="s">
        <v>28</v>
      </c>
      <c r="E143" s="13" t="s">
        <v>88</v>
      </c>
      <c r="F143" s="30" t="s">
        <v>426</v>
      </c>
      <c r="G143" s="327"/>
      <c r="H143" s="151">
        <f t="shared" si="14"/>
        <v>0</v>
      </c>
      <c r="I143" s="56"/>
      <c r="J143" s="56"/>
      <c r="K143" s="151"/>
      <c r="L143" s="3">
        <f t="shared" si="13"/>
        <v>0</v>
      </c>
    </row>
    <row r="144" spans="1:15" s="9" customFormat="1" ht="87" hidden="1" customHeight="1" x14ac:dyDescent="0.2">
      <c r="A144" s="153"/>
      <c r="B144" s="12" t="s">
        <v>390</v>
      </c>
      <c r="C144" s="12" t="s">
        <v>63</v>
      </c>
      <c r="D144" s="12" t="s">
        <v>28</v>
      </c>
      <c r="E144" s="13" t="s">
        <v>88</v>
      </c>
      <c r="F144" s="30" t="s">
        <v>427</v>
      </c>
      <c r="G144" s="30"/>
      <c r="H144" s="151">
        <f t="shared" si="14"/>
        <v>0</v>
      </c>
      <c r="I144" s="56"/>
      <c r="J144" s="56"/>
      <c r="K144" s="151"/>
      <c r="L144" s="3">
        <f t="shared" si="13"/>
        <v>0</v>
      </c>
    </row>
    <row r="145" spans="1:14" s="9" customFormat="1" ht="89.25" hidden="1" customHeight="1" x14ac:dyDescent="0.2">
      <c r="A145" s="153"/>
      <c r="B145" s="12" t="s">
        <v>390</v>
      </c>
      <c r="C145" s="12" t="s">
        <v>63</v>
      </c>
      <c r="D145" s="12" t="s">
        <v>28</v>
      </c>
      <c r="E145" s="13" t="s">
        <v>88</v>
      </c>
      <c r="F145" s="13" t="s">
        <v>497</v>
      </c>
      <c r="G145" s="30"/>
      <c r="H145" s="151">
        <f>I145+J145</f>
        <v>0</v>
      </c>
      <c r="I145" s="56"/>
      <c r="J145" s="56"/>
      <c r="K145" s="151"/>
      <c r="L145" s="3">
        <f t="shared" si="13"/>
        <v>0</v>
      </c>
    </row>
    <row r="146" spans="1:14" s="9" customFormat="1" ht="47.25" hidden="1" x14ac:dyDescent="0.2">
      <c r="A146" s="153"/>
      <c r="B146" s="10" t="s">
        <v>391</v>
      </c>
      <c r="C146" s="10" t="s">
        <v>159</v>
      </c>
      <c r="D146" s="52" t="s">
        <v>41</v>
      </c>
      <c r="E146" s="11" t="s">
        <v>160</v>
      </c>
      <c r="F146" s="30" t="s">
        <v>212</v>
      </c>
      <c r="G146" s="30"/>
      <c r="H146" s="151">
        <f t="shared" si="14"/>
        <v>0</v>
      </c>
      <c r="I146" s="56"/>
      <c r="J146" s="56"/>
      <c r="K146" s="151"/>
      <c r="L146" s="3">
        <f t="shared" si="13"/>
        <v>0</v>
      </c>
    </row>
    <row r="147" spans="1:14" ht="112.5" x14ac:dyDescent="0.2">
      <c r="A147" s="154"/>
      <c r="B147" s="221" t="s">
        <v>120</v>
      </c>
      <c r="C147" s="221"/>
      <c r="D147" s="221"/>
      <c r="E147" s="222" t="s">
        <v>70</v>
      </c>
      <c r="F147" s="222"/>
      <c r="G147" s="316"/>
      <c r="H147" s="229">
        <f>SUM(H148:H198)</f>
        <v>145060000</v>
      </c>
      <c r="I147" s="229">
        <f>SUM(I148:I198)</f>
        <v>80248000</v>
      </c>
      <c r="J147" s="229">
        <f>SUM(J148:J198)</f>
        <v>64812000</v>
      </c>
      <c r="K147" s="229">
        <f>SUM(K148:K198)</f>
        <v>64812000</v>
      </c>
      <c r="L147" s="3">
        <f t="shared" si="13"/>
        <v>209872000</v>
      </c>
      <c r="N147" s="22"/>
    </row>
    <row r="148" spans="1:14" s="20" customFormat="1" ht="89.25" hidden="1" customHeight="1" x14ac:dyDescent="0.2">
      <c r="A148" s="39"/>
      <c r="B148" s="15" t="s">
        <v>241</v>
      </c>
      <c r="C148" s="25" t="s">
        <v>31</v>
      </c>
      <c r="D148" s="25" t="s">
        <v>26</v>
      </c>
      <c r="E148" s="16" t="s">
        <v>123</v>
      </c>
      <c r="F148" s="30" t="s">
        <v>431</v>
      </c>
      <c r="G148" s="88"/>
      <c r="H148" s="151">
        <f t="shared" ref="H148:H150" si="15">I148+J148</f>
        <v>0</v>
      </c>
      <c r="I148" s="151"/>
      <c r="J148" s="159"/>
      <c r="K148" s="159"/>
      <c r="L148" s="3">
        <f t="shared" si="13"/>
        <v>0</v>
      </c>
      <c r="N148" s="21"/>
    </row>
    <row r="149" spans="1:14" s="20" customFormat="1" ht="89.25" hidden="1" customHeight="1" x14ac:dyDescent="0.2">
      <c r="A149" s="39"/>
      <c r="B149" s="14" t="s">
        <v>553</v>
      </c>
      <c r="C149" s="14" t="s">
        <v>500</v>
      </c>
      <c r="D149" s="14" t="s">
        <v>61</v>
      </c>
      <c r="E149" s="190" t="s">
        <v>505</v>
      </c>
      <c r="F149" s="30" t="s">
        <v>506</v>
      </c>
      <c r="G149" s="88"/>
      <c r="H149" s="151">
        <f t="shared" si="15"/>
        <v>0</v>
      </c>
      <c r="I149" s="151"/>
      <c r="J149" s="159"/>
      <c r="K149" s="159"/>
      <c r="L149" s="3">
        <f t="shared" si="13"/>
        <v>0</v>
      </c>
      <c r="N149" s="21"/>
    </row>
    <row r="150" spans="1:14" s="20" customFormat="1" ht="75.75" customHeight="1" x14ac:dyDescent="0.2">
      <c r="A150" s="39"/>
      <c r="B150" s="12" t="s">
        <v>161</v>
      </c>
      <c r="C150" s="73" t="s">
        <v>95</v>
      </c>
      <c r="D150" s="73" t="s">
        <v>29</v>
      </c>
      <c r="E150" s="13" t="s">
        <v>96</v>
      </c>
      <c r="F150" s="30" t="s">
        <v>538</v>
      </c>
      <c r="G150" s="88"/>
      <c r="H150" s="151">
        <f t="shared" si="15"/>
        <v>544000</v>
      </c>
      <c r="I150" s="151">
        <v>544000</v>
      </c>
      <c r="J150" s="159"/>
      <c r="K150" s="159"/>
      <c r="L150" s="3">
        <f t="shared" si="13"/>
        <v>544000</v>
      </c>
      <c r="N150" s="21"/>
    </row>
    <row r="151" spans="1:14" s="20" customFormat="1" ht="64.5" customHeight="1" x14ac:dyDescent="0.2">
      <c r="A151" s="71"/>
      <c r="B151" s="12" t="s">
        <v>162</v>
      </c>
      <c r="C151" s="12" t="s">
        <v>163</v>
      </c>
      <c r="D151" s="12" t="s">
        <v>46</v>
      </c>
      <c r="E151" s="13" t="s">
        <v>164</v>
      </c>
      <c r="F151" s="30" t="s">
        <v>538</v>
      </c>
      <c r="G151" s="327"/>
      <c r="H151" s="56">
        <f t="shared" ref="H151" si="16">I151+J151</f>
        <v>2550000</v>
      </c>
      <c r="I151" s="56">
        <v>2550000</v>
      </c>
      <c r="J151" s="55"/>
      <c r="K151" s="56"/>
      <c r="L151" s="3">
        <f t="shared" si="13"/>
        <v>2550000</v>
      </c>
    </row>
    <row r="152" spans="1:14" ht="57" hidden="1" customHeight="1" x14ac:dyDescent="0.2">
      <c r="A152" s="62"/>
      <c r="B152" s="12" t="s">
        <v>162</v>
      </c>
      <c r="C152" s="12" t="s">
        <v>163</v>
      </c>
      <c r="D152" s="12" t="s">
        <v>46</v>
      </c>
      <c r="E152" s="13" t="s">
        <v>164</v>
      </c>
      <c r="F152" s="13" t="s">
        <v>282</v>
      </c>
      <c r="G152" s="30"/>
      <c r="H152" s="56">
        <f t="shared" ref="H152:H198" si="17">I152+J152</f>
        <v>0</v>
      </c>
      <c r="I152" s="56"/>
      <c r="J152" s="56"/>
      <c r="K152" s="56"/>
      <c r="L152" s="3">
        <f t="shared" si="13"/>
        <v>0</v>
      </c>
    </row>
    <row r="153" spans="1:14" ht="83.25" hidden="1" customHeight="1" x14ac:dyDescent="0.2">
      <c r="A153" s="62"/>
      <c r="B153" s="12" t="s">
        <v>416</v>
      </c>
      <c r="C153" s="12" t="s">
        <v>417</v>
      </c>
      <c r="D153" s="12" t="s">
        <v>47</v>
      </c>
      <c r="E153" s="13" t="s">
        <v>418</v>
      </c>
      <c r="F153" s="30" t="s">
        <v>538</v>
      </c>
      <c r="G153" s="30"/>
      <c r="H153" s="56">
        <f t="shared" si="17"/>
        <v>0</v>
      </c>
      <c r="I153" s="56"/>
      <c r="J153" s="56"/>
      <c r="K153" s="56"/>
      <c r="L153" s="3">
        <f t="shared" si="13"/>
        <v>0</v>
      </c>
    </row>
    <row r="154" spans="1:14" ht="78" hidden="1" customHeight="1" x14ac:dyDescent="0.2">
      <c r="A154" s="62"/>
      <c r="B154" s="12" t="s">
        <v>445</v>
      </c>
      <c r="C154" s="12" t="s">
        <v>446</v>
      </c>
      <c r="D154" s="12" t="s">
        <v>47</v>
      </c>
      <c r="E154" s="180" t="s">
        <v>447</v>
      </c>
      <c r="F154" s="30" t="s">
        <v>545</v>
      </c>
      <c r="G154" s="30"/>
      <c r="H154" s="56">
        <f t="shared" si="17"/>
        <v>0</v>
      </c>
      <c r="I154" s="56"/>
      <c r="J154" s="56"/>
      <c r="K154" s="56"/>
      <c r="L154" s="3">
        <f t="shared" si="13"/>
        <v>0</v>
      </c>
    </row>
    <row r="155" spans="1:14" ht="70.5" hidden="1" customHeight="1" x14ac:dyDescent="0.2">
      <c r="A155" s="62"/>
      <c r="B155" s="12" t="s">
        <v>445</v>
      </c>
      <c r="C155" s="12" t="s">
        <v>446</v>
      </c>
      <c r="D155" s="12" t="s">
        <v>47</v>
      </c>
      <c r="E155" s="180" t="s">
        <v>447</v>
      </c>
      <c r="F155" s="30" t="s">
        <v>538</v>
      </c>
      <c r="G155" s="30"/>
      <c r="H155" s="56">
        <f t="shared" si="17"/>
        <v>0</v>
      </c>
      <c r="I155" s="56"/>
      <c r="J155" s="56"/>
      <c r="K155" s="56"/>
      <c r="L155" s="3">
        <f t="shared" si="13"/>
        <v>0</v>
      </c>
    </row>
    <row r="156" spans="1:14" s="20" customFormat="1" ht="54" hidden="1" customHeight="1" x14ac:dyDescent="0.2">
      <c r="A156" s="62"/>
      <c r="B156" s="73" t="s">
        <v>204</v>
      </c>
      <c r="C156" s="73" t="s">
        <v>205</v>
      </c>
      <c r="D156" s="73" t="s">
        <v>47</v>
      </c>
      <c r="E156" s="13" t="s">
        <v>206</v>
      </c>
      <c r="F156" s="30" t="s">
        <v>538</v>
      </c>
      <c r="G156" s="30"/>
      <c r="H156" s="56">
        <f t="shared" si="17"/>
        <v>0</v>
      </c>
      <c r="I156" s="56"/>
      <c r="J156" s="56"/>
      <c r="K156" s="56"/>
      <c r="L156" s="3">
        <f t="shared" si="13"/>
        <v>0</v>
      </c>
    </row>
    <row r="157" spans="1:14" s="20" customFormat="1" ht="63" hidden="1" x14ac:dyDescent="0.2">
      <c r="A157" s="62"/>
      <c r="B157" s="73" t="s">
        <v>204</v>
      </c>
      <c r="C157" s="73" t="s">
        <v>205</v>
      </c>
      <c r="D157" s="73" t="s">
        <v>47</v>
      </c>
      <c r="E157" s="13" t="s">
        <v>206</v>
      </c>
      <c r="F157" s="30" t="s">
        <v>360</v>
      </c>
      <c r="G157" s="30"/>
      <c r="H157" s="56">
        <f t="shared" si="17"/>
        <v>0</v>
      </c>
      <c r="I157" s="56"/>
      <c r="J157" s="56"/>
      <c r="K157" s="56"/>
      <c r="L157" s="3">
        <f t="shared" si="13"/>
        <v>0</v>
      </c>
    </row>
    <row r="158" spans="1:14" s="20" customFormat="1" ht="75" customHeight="1" x14ac:dyDescent="0.2">
      <c r="A158" s="62"/>
      <c r="B158" s="12" t="s">
        <v>165</v>
      </c>
      <c r="C158" s="12" t="s">
        <v>166</v>
      </c>
      <c r="D158" s="12" t="s">
        <v>47</v>
      </c>
      <c r="E158" s="13" t="s">
        <v>167</v>
      </c>
      <c r="F158" s="30" t="s">
        <v>395</v>
      </c>
      <c r="G158" s="30"/>
      <c r="H158" s="56">
        <f t="shared" ref="H158:H159" si="18">I158+J158</f>
        <v>1000000</v>
      </c>
      <c r="I158" s="56"/>
      <c r="J158" s="56">
        <v>1000000</v>
      </c>
      <c r="K158" s="56">
        <v>1000000</v>
      </c>
      <c r="L158" s="3">
        <f t="shared" si="13"/>
        <v>2000000</v>
      </c>
    </row>
    <row r="159" spans="1:14" s="20" customFormat="1" ht="75" hidden="1" customHeight="1" x14ac:dyDescent="0.2">
      <c r="A159" s="71"/>
      <c r="B159" s="12" t="s">
        <v>165</v>
      </c>
      <c r="C159" s="12" t="s">
        <v>166</v>
      </c>
      <c r="D159" s="12" t="s">
        <v>47</v>
      </c>
      <c r="E159" s="13" t="s">
        <v>167</v>
      </c>
      <c r="F159" s="30" t="s">
        <v>545</v>
      </c>
      <c r="G159" s="327"/>
      <c r="H159" s="56">
        <f t="shared" si="18"/>
        <v>0</v>
      </c>
      <c r="I159" s="56"/>
      <c r="J159" s="56"/>
      <c r="K159" s="56"/>
      <c r="L159" s="3">
        <f t="shared" si="13"/>
        <v>0</v>
      </c>
    </row>
    <row r="160" spans="1:14" ht="68.25" hidden="1" customHeight="1" x14ac:dyDescent="0.2">
      <c r="A160" s="71" t="s">
        <v>17</v>
      </c>
      <c r="B160" s="12" t="s">
        <v>165</v>
      </c>
      <c r="C160" s="12" t="s">
        <v>166</v>
      </c>
      <c r="D160" s="12" t="s">
        <v>47</v>
      </c>
      <c r="E160" s="13" t="s">
        <v>167</v>
      </c>
      <c r="F160" s="30" t="s">
        <v>538</v>
      </c>
      <c r="G160" s="327"/>
      <c r="H160" s="56">
        <f t="shared" si="17"/>
        <v>0</v>
      </c>
      <c r="I160" s="56"/>
      <c r="J160" s="56"/>
      <c r="K160" s="56"/>
      <c r="L160" s="3">
        <f t="shared" si="13"/>
        <v>0</v>
      </c>
    </row>
    <row r="161" spans="1:12" ht="93.75" hidden="1" customHeight="1" x14ac:dyDescent="0.2">
      <c r="A161" s="71"/>
      <c r="B161" s="12" t="s">
        <v>168</v>
      </c>
      <c r="C161" s="12" t="s">
        <v>169</v>
      </c>
      <c r="D161" s="12" t="s">
        <v>47</v>
      </c>
      <c r="E161" s="13" t="s">
        <v>170</v>
      </c>
      <c r="F161" s="30" t="s">
        <v>545</v>
      </c>
      <c r="G161" s="327"/>
      <c r="H161" s="56">
        <f t="shared" si="17"/>
        <v>0</v>
      </c>
      <c r="I161" s="56"/>
      <c r="J161" s="56"/>
      <c r="K161" s="56"/>
      <c r="L161" s="3">
        <f t="shared" si="13"/>
        <v>0</v>
      </c>
    </row>
    <row r="162" spans="1:12" ht="96.75" customHeight="1" x14ac:dyDescent="0.2">
      <c r="A162" s="71"/>
      <c r="B162" s="12" t="s">
        <v>168</v>
      </c>
      <c r="C162" s="12" t="s">
        <v>169</v>
      </c>
      <c r="D162" s="12" t="s">
        <v>47</v>
      </c>
      <c r="E162" s="13" t="s">
        <v>170</v>
      </c>
      <c r="F162" s="30" t="s">
        <v>538</v>
      </c>
      <c r="G162" s="327"/>
      <c r="H162" s="56">
        <f t="shared" ref="H162" si="19">I162+J162</f>
        <v>4700000</v>
      </c>
      <c r="I162" s="56">
        <v>4700000</v>
      </c>
      <c r="J162" s="56"/>
      <c r="K162" s="56"/>
      <c r="L162" s="3">
        <f t="shared" si="13"/>
        <v>4700000</v>
      </c>
    </row>
    <row r="163" spans="1:12" s="20" customFormat="1" ht="61.5" hidden="1" customHeight="1" x14ac:dyDescent="0.2">
      <c r="A163" s="62"/>
      <c r="B163" s="73" t="s">
        <v>171</v>
      </c>
      <c r="C163" s="73" t="s">
        <v>66</v>
      </c>
      <c r="D163" s="73" t="s">
        <v>47</v>
      </c>
      <c r="E163" s="13" t="s">
        <v>172</v>
      </c>
      <c r="F163" s="30" t="s">
        <v>509</v>
      </c>
      <c r="G163" s="30"/>
      <c r="H163" s="56">
        <f t="shared" si="17"/>
        <v>0</v>
      </c>
      <c r="I163" s="56"/>
      <c r="J163" s="56"/>
      <c r="K163" s="56"/>
      <c r="L163" s="3">
        <f t="shared" si="13"/>
        <v>0</v>
      </c>
    </row>
    <row r="164" spans="1:12" s="20" customFormat="1" ht="71.25" hidden="1" customHeight="1" x14ac:dyDescent="0.2">
      <c r="A164" s="71"/>
      <c r="B164" s="12" t="s">
        <v>171</v>
      </c>
      <c r="C164" s="12" t="s">
        <v>66</v>
      </c>
      <c r="D164" s="12" t="s">
        <v>47</v>
      </c>
      <c r="E164" s="13" t="s">
        <v>172</v>
      </c>
      <c r="F164" s="30" t="s">
        <v>545</v>
      </c>
      <c r="G164" s="327"/>
      <c r="H164" s="56">
        <f>I164+J164</f>
        <v>0</v>
      </c>
      <c r="I164" s="56"/>
      <c r="J164" s="56"/>
      <c r="K164" s="56"/>
      <c r="L164" s="3">
        <f t="shared" si="13"/>
        <v>0</v>
      </c>
    </row>
    <row r="165" spans="1:12" ht="66.75" customHeight="1" x14ac:dyDescent="0.2">
      <c r="A165" s="71" t="s">
        <v>13</v>
      </c>
      <c r="B165" s="12" t="s">
        <v>171</v>
      </c>
      <c r="C165" s="12" t="s">
        <v>66</v>
      </c>
      <c r="D165" s="12" t="s">
        <v>47</v>
      </c>
      <c r="E165" s="13" t="s">
        <v>172</v>
      </c>
      <c r="F165" s="30" t="s">
        <v>538</v>
      </c>
      <c r="G165" s="327"/>
      <c r="H165" s="56">
        <f>I165+J165</f>
        <v>46483480</v>
      </c>
      <c r="I165" s="56">
        <v>18096480</v>
      </c>
      <c r="J165" s="56">
        <v>28387000</v>
      </c>
      <c r="K165" s="56">
        <v>28387000</v>
      </c>
      <c r="L165" s="3">
        <f>SUM(I165:K165)</f>
        <v>74870480</v>
      </c>
    </row>
    <row r="166" spans="1:12" ht="84" hidden="1" customHeight="1" x14ac:dyDescent="0.2">
      <c r="A166" s="62" t="s">
        <v>13</v>
      </c>
      <c r="B166" s="12" t="s">
        <v>171</v>
      </c>
      <c r="C166" s="12" t="s">
        <v>66</v>
      </c>
      <c r="D166" s="12" t="s">
        <v>47</v>
      </c>
      <c r="E166" s="13" t="s">
        <v>172</v>
      </c>
      <c r="F166" s="13" t="s">
        <v>462</v>
      </c>
      <c r="G166" s="30"/>
      <c r="H166" s="56">
        <f t="shared" si="17"/>
        <v>0</v>
      </c>
      <c r="I166" s="56"/>
      <c r="J166" s="56"/>
      <c r="K166" s="56"/>
      <c r="L166" s="3">
        <f t="shared" si="13"/>
        <v>0</v>
      </c>
    </row>
    <row r="167" spans="1:12" ht="101.25" hidden="1" customHeight="1" x14ac:dyDescent="0.2">
      <c r="A167" s="62"/>
      <c r="B167" s="12" t="s">
        <v>171</v>
      </c>
      <c r="C167" s="12" t="s">
        <v>66</v>
      </c>
      <c r="D167" s="12" t="s">
        <v>47</v>
      </c>
      <c r="E167" s="13" t="s">
        <v>172</v>
      </c>
      <c r="F167" s="111" t="s">
        <v>403</v>
      </c>
      <c r="G167" s="44"/>
      <c r="H167" s="56">
        <f t="shared" ref="H167" si="20">I167+J167</f>
        <v>0</v>
      </c>
      <c r="I167" s="56"/>
      <c r="J167" s="56"/>
      <c r="K167" s="56"/>
      <c r="L167" s="3">
        <f t="shared" si="13"/>
        <v>0</v>
      </c>
    </row>
    <row r="168" spans="1:12" s="20" customFormat="1" ht="72" hidden="1" customHeight="1" x14ac:dyDescent="0.2">
      <c r="A168" s="62"/>
      <c r="B168" s="73" t="s">
        <v>171</v>
      </c>
      <c r="C168" s="73" t="s">
        <v>66</v>
      </c>
      <c r="D168" s="73" t="s">
        <v>47</v>
      </c>
      <c r="E168" s="13" t="s">
        <v>172</v>
      </c>
      <c r="F168" s="13" t="s">
        <v>476</v>
      </c>
      <c r="G168" s="44"/>
      <c r="H168" s="56">
        <f t="shared" si="17"/>
        <v>0</v>
      </c>
      <c r="I168" s="56"/>
      <c r="J168" s="56"/>
      <c r="K168" s="56"/>
      <c r="L168" s="3">
        <f t="shared" si="13"/>
        <v>0</v>
      </c>
    </row>
    <row r="169" spans="1:12" ht="41.25" hidden="1" customHeight="1" x14ac:dyDescent="0.2">
      <c r="A169" s="71"/>
      <c r="B169" s="12" t="s">
        <v>171</v>
      </c>
      <c r="C169" s="12" t="s">
        <v>66</v>
      </c>
      <c r="D169" s="12" t="s">
        <v>47</v>
      </c>
      <c r="E169" s="13" t="s">
        <v>172</v>
      </c>
      <c r="F169" s="111" t="s">
        <v>217</v>
      </c>
      <c r="G169" s="330"/>
      <c r="H169" s="56">
        <f t="shared" si="17"/>
        <v>0</v>
      </c>
      <c r="I169" s="56"/>
      <c r="J169" s="56"/>
      <c r="K169" s="56"/>
      <c r="L169" s="3">
        <f t="shared" si="13"/>
        <v>0</v>
      </c>
    </row>
    <row r="170" spans="1:12" s="20" customFormat="1" ht="63" hidden="1" customHeight="1" x14ac:dyDescent="0.2">
      <c r="A170" s="62"/>
      <c r="B170" s="73" t="s">
        <v>171</v>
      </c>
      <c r="C170" s="73" t="s">
        <v>66</v>
      </c>
      <c r="D170" s="73" t="s">
        <v>47</v>
      </c>
      <c r="E170" s="13" t="s">
        <v>172</v>
      </c>
      <c r="F170" s="44" t="s">
        <v>361</v>
      </c>
      <c r="G170" s="145"/>
      <c r="H170" s="56">
        <f t="shared" si="17"/>
        <v>0</v>
      </c>
      <c r="I170" s="56"/>
      <c r="J170" s="56"/>
      <c r="K170" s="56"/>
      <c r="L170" s="4">
        <f t="shared" ref="L170:L285" si="21">SUM(I170:K170)</f>
        <v>0</v>
      </c>
    </row>
    <row r="171" spans="1:12" s="20" customFormat="1" ht="77.25" hidden="1" customHeight="1" x14ac:dyDescent="0.2">
      <c r="A171" s="62"/>
      <c r="B171" s="73" t="s">
        <v>171</v>
      </c>
      <c r="C171" s="73" t="s">
        <v>66</v>
      </c>
      <c r="D171" s="73" t="s">
        <v>47</v>
      </c>
      <c r="E171" s="13" t="s">
        <v>172</v>
      </c>
      <c r="F171" s="30" t="s">
        <v>360</v>
      </c>
      <c r="G171" s="44"/>
      <c r="H171" s="56">
        <f t="shared" si="17"/>
        <v>0</v>
      </c>
      <c r="I171" s="56"/>
      <c r="J171" s="56"/>
      <c r="K171" s="56"/>
      <c r="L171" s="4">
        <f t="shared" si="21"/>
        <v>0</v>
      </c>
    </row>
    <row r="172" spans="1:12" s="20" customFormat="1" ht="73.5" hidden="1" customHeight="1" x14ac:dyDescent="0.2">
      <c r="A172" s="62"/>
      <c r="B172" s="12" t="s">
        <v>365</v>
      </c>
      <c r="C172" s="12" t="s">
        <v>366</v>
      </c>
      <c r="D172" s="12" t="s">
        <v>367</v>
      </c>
      <c r="E172" s="13" t="s">
        <v>368</v>
      </c>
      <c r="F172" s="30" t="s">
        <v>371</v>
      </c>
      <c r="G172" s="44"/>
      <c r="H172" s="56">
        <f t="shared" si="17"/>
        <v>0</v>
      </c>
      <c r="I172" s="56"/>
      <c r="J172" s="56"/>
      <c r="K172" s="56"/>
      <c r="L172" s="3">
        <f t="shared" si="21"/>
        <v>0</v>
      </c>
    </row>
    <row r="173" spans="1:12" s="20" customFormat="1" ht="73.5" hidden="1" customHeight="1" x14ac:dyDescent="0.2">
      <c r="A173" s="69"/>
      <c r="B173" s="12" t="s">
        <v>173</v>
      </c>
      <c r="C173" s="12" t="s">
        <v>174</v>
      </c>
      <c r="D173" s="12" t="s">
        <v>175</v>
      </c>
      <c r="E173" s="13" t="s">
        <v>176</v>
      </c>
      <c r="F173" s="30" t="s">
        <v>545</v>
      </c>
      <c r="G173" s="330"/>
      <c r="H173" s="56">
        <f t="shared" si="17"/>
        <v>0</v>
      </c>
      <c r="I173" s="56"/>
      <c r="J173" s="56"/>
      <c r="K173" s="56"/>
      <c r="L173" s="3">
        <f t="shared" si="21"/>
        <v>0</v>
      </c>
    </row>
    <row r="174" spans="1:12" ht="69.75" customHeight="1" x14ac:dyDescent="0.2">
      <c r="A174" s="69"/>
      <c r="B174" s="12" t="s">
        <v>173</v>
      </c>
      <c r="C174" s="12" t="s">
        <v>174</v>
      </c>
      <c r="D174" s="12" t="s">
        <v>175</v>
      </c>
      <c r="E174" s="13" t="s">
        <v>176</v>
      </c>
      <c r="F174" s="30" t="s">
        <v>538</v>
      </c>
      <c r="G174" s="327"/>
      <c r="H174" s="56">
        <f t="shared" ref="H174" si="22">I174+J174</f>
        <v>450000</v>
      </c>
      <c r="I174" s="56">
        <v>450000</v>
      </c>
      <c r="J174" s="56"/>
      <c r="K174" s="56"/>
      <c r="L174" s="3">
        <f t="shared" si="21"/>
        <v>450000</v>
      </c>
    </row>
    <row r="175" spans="1:12" s="20" customFormat="1" ht="62.25" customHeight="1" x14ac:dyDescent="0.2">
      <c r="A175" s="27" t="s">
        <v>13</v>
      </c>
      <c r="B175" s="74" t="s">
        <v>177</v>
      </c>
      <c r="C175" s="73" t="s">
        <v>178</v>
      </c>
      <c r="D175" s="73" t="s">
        <v>41</v>
      </c>
      <c r="E175" s="13" t="s">
        <v>181</v>
      </c>
      <c r="F175" s="30" t="s">
        <v>538</v>
      </c>
      <c r="G175" s="30"/>
      <c r="H175" s="56">
        <f t="shared" si="17"/>
        <v>400000</v>
      </c>
      <c r="I175" s="56"/>
      <c r="J175" s="56">
        <v>400000</v>
      </c>
      <c r="K175" s="56">
        <v>400000</v>
      </c>
      <c r="L175" s="4">
        <f t="shared" si="21"/>
        <v>800000</v>
      </c>
    </row>
    <row r="176" spans="1:12" ht="60" hidden="1" customHeight="1" x14ac:dyDescent="0.2">
      <c r="A176" s="71"/>
      <c r="B176" s="12" t="s">
        <v>179</v>
      </c>
      <c r="C176" s="12" t="s">
        <v>180</v>
      </c>
      <c r="D176" s="12" t="s">
        <v>41</v>
      </c>
      <c r="E176" s="13" t="s">
        <v>231</v>
      </c>
      <c r="F176" s="30" t="s">
        <v>538</v>
      </c>
      <c r="G176" s="327"/>
      <c r="H176" s="56">
        <f t="shared" si="17"/>
        <v>0</v>
      </c>
      <c r="I176" s="56"/>
      <c r="J176" s="56"/>
      <c r="K176" s="56"/>
      <c r="L176" s="3">
        <f t="shared" si="21"/>
        <v>0</v>
      </c>
    </row>
    <row r="177" spans="1:30" ht="130.5" hidden="1" customHeight="1" x14ac:dyDescent="0.2">
      <c r="A177" s="62"/>
      <c r="B177" s="12" t="s">
        <v>179</v>
      </c>
      <c r="C177" s="12" t="s">
        <v>180</v>
      </c>
      <c r="D177" s="12" t="s">
        <v>41</v>
      </c>
      <c r="E177" s="13" t="s">
        <v>231</v>
      </c>
      <c r="F177" s="111" t="s">
        <v>403</v>
      </c>
      <c r="G177" s="30"/>
      <c r="H177" s="56">
        <f t="shared" si="17"/>
        <v>0</v>
      </c>
      <c r="I177" s="56"/>
      <c r="J177" s="56"/>
      <c r="K177" s="56"/>
      <c r="L177" s="3">
        <f t="shared" si="21"/>
        <v>0</v>
      </c>
      <c r="AD177" s="84"/>
    </row>
    <row r="178" spans="1:30" ht="45" hidden="1" customHeight="1" x14ac:dyDescent="0.2">
      <c r="A178" s="62"/>
      <c r="B178" s="12" t="s">
        <v>179</v>
      </c>
      <c r="C178" s="12" t="s">
        <v>180</v>
      </c>
      <c r="D178" s="12" t="s">
        <v>41</v>
      </c>
      <c r="E178" s="13" t="s">
        <v>231</v>
      </c>
      <c r="F178" s="111" t="s">
        <v>217</v>
      </c>
      <c r="G178" s="30"/>
      <c r="H178" s="56">
        <f t="shared" si="17"/>
        <v>0</v>
      </c>
      <c r="I178" s="56"/>
      <c r="J178" s="56"/>
      <c r="K178" s="56"/>
      <c r="L178" s="3">
        <f t="shared" si="21"/>
        <v>0</v>
      </c>
      <c r="AD178" s="84"/>
    </row>
    <row r="179" spans="1:30" ht="93" hidden="1" customHeight="1" x14ac:dyDescent="0.2">
      <c r="A179" s="62"/>
      <c r="B179" s="12" t="s">
        <v>179</v>
      </c>
      <c r="C179" s="12" t="s">
        <v>180</v>
      </c>
      <c r="D179" s="12" t="s">
        <v>41</v>
      </c>
      <c r="E179" s="13" t="s">
        <v>231</v>
      </c>
      <c r="F179" s="44" t="s">
        <v>361</v>
      </c>
      <c r="G179" s="44"/>
      <c r="H179" s="56">
        <f t="shared" si="17"/>
        <v>0</v>
      </c>
      <c r="I179" s="56"/>
      <c r="J179" s="56"/>
      <c r="K179" s="56"/>
      <c r="L179" s="3">
        <f t="shared" si="21"/>
        <v>0</v>
      </c>
    </row>
    <row r="180" spans="1:30" ht="67.5" hidden="1" customHeight="1" x14ac:dyDescent="0.2">
      <c r="A180" s="62"/>
      <c r="B180" s="12" t="s">
        <v>179</v>
      </c>
      <c r="C180" s="12" t="s">
        <v>180</v>
      </c>
      <c r="D180" s="12" t="s">
        <v>41</v>
      </c>
      <c r="E180" s="13" t="s">
        <v>231</v>
      </c>
      <c r="F180" s="13" t="s">
        <v>80</v>
      </c>
      <c r="G180" s="44"/>
      <c r="H180" s="56">
        <f t="shared" si="17"/>
        <v>0</v>
      </c>
      <c r="I180" s="56"/>
      <c r="J180" s="56"/>
      <c r="K180" s="56"/>
      <c r="L180" s="3">
        <f t="shared" si="21"/>
        <v>0</v>
      </c>
    </row>
    <row r="181" spans="1:30" s="20" customFormat="1" ht="63" hidden="1" x14ac:dyDescent="0.2">
      <c r="A181" s="62"/>
      <c r="B181" s="73" t="s">
        <v>179</v>
      </c>
      <c r="C181" s="73" t="s">
        <v>180</v>
      </c>
      <c r="D181" s="73" t="s">
        <v>41</v>
      </c>
      <c r="E181" s="13" t="s">
        <v>231</v>
      </c>
      <c r="F181" s="30" t="s">
        <v>360</v>
      </c>
      <c r="G181" s="44"/>
      <c r="H181" s="56">
        <f t="shared" si="17"/>
        <v>0</v>
      </c>
      <c r="I181" s="56"/>
      <c r="J181" s="56"/>
      <c r="K181" s="56"/>
      <c r="L181" s="4">
        <f t="shared" si="21"/>
        <v>0</v>
      </c>
    </row>
    <row r="182" spans="1:30" ht="69" hidden="1" customHeight="1" x14ac:dyDescent="0.2">
      <c r="A182" s="62"/>
      <c r="B182" s="12" t="s">
        <v>233</v>
      </c>
      <c r="C182" s="12" t="s">
        <v>234</v>
      </c>
      <c r="D182" s="12" t="s">
        <v>41</v>
      </c>
      <c r="E182" s="13" t="s">
        <v>235</v>
      </c>
      <c r="F182" s="30" t="s">
        <v>539</v>
      </c>
      <c r="G182" s="44"/>
      <c r="H182" s="56">
        <f t="shared" si="17"/>
        <v>0</v>
      </c>
      <c r="I182" s="56"/>
      <c r="J182" s="56"/>
      <c r="K182" s="56"/>
      <c r="L182" s="3">
        <f t="shared" si="21"/>
        <v>0</v>
      </c>
    </row>
    <row r="183" spans="1:30" s="20" customFormat="1" ht="50.25" hidden="1" customHeight="1" x14ac:dyDescent="0.2">
      <c r="A183" s="62" t="s">
        <v>13</v>
      </c>
      <c r="B183" s="75" t="s">
        <v>182</v>
      </c>
      <c r="C183" s="75" t="s">
        <v>183</v>
      </c>
      <c r="D183" s="75" t="s">
        <v>546</v>
      </c>
      <c r="E183" s="13" t="s">
        <v>19</v>
      </c>
      <c r="F183" s="30" t="s">
        <v>283</v>
      </c>
      <c r="G183" s="30"/>
      <c r="H183" s="56">
        <f t="shared" si="17"/>
        <v>0</v>
      </c>
      <c r="I183" s="56"/>
      <c r="J183" s="56"/>
      <c r="K183" s="56"/>
      <c r="L183" s="4">
        <f t="shared" si="21"/>
        <v>0</v>
      </c>
    </row>
    <row r="184" spans="1:30" s="20" customFormat="1" ht="57" customHeight="1" x14ac:dyDescent="0.2">
      <c r="A184" s="62"/>
      <c r="B184" s="10" t="s">
        <v>182</v>
      </c>
      <c r="C184" s="10" t="s">
        <v>183</v>
      </c>
      <c r="D184" s="10" t="s">
        <v>546</v>
      </c>
      <c r="E184" s="13" t="s">
        <v>19</v>
      </c>
      <c r="F184" s="30" t="s">
        <v>394</v>
      </c>
      <c r="G184" s="30"/>
      <c r="H184" s="56">
        <f>I184+J184</f>
        <v>5560000</v>
      </c>
      <c r="I184" s="56">
        <v>5560000</v>
      </c>
      <c r="J184" s="56"/>
      <c r="K184" s="56"/>
      <c r="L184" s="4">
        <f>SUM(I184:K184)</f>
        <v>5560000</v>
      </c>
    </row>
    <row r="185" spans="1:30" s="20" customFormat="1" ht="87" hidden="1" customHeight="1" x14ac:dyDescent="0.2">
      <c r="A185" s="71"/>
      <c r="B185" s="12" t="s">
        <v>184</v>
      </c>
      <c r="C185" s="12" t="s">
        <v>185</v>
      </c>
      <c r="D185" s="12" t="s">
        <v>50</v>
      </c>
      <c r="E185" s="13" t="s">
        <v>186</v>
      </c>
      <c r="F185" s="30" t="s">
        <v>545</v>
      </c>
      <c r="G185" s="327"/>
      <c r="H185" s="56">
        <f>I185+J185</f>
        <v>0</v>
      </c>
      <c r="I185" s="56"/>
      <c r="J185" s="56"/>
      <c r="K185" s="56"/>
      <c r="L185" s="4">
        <f>SUM(I185:K185)</f>
        <v>0</v>
      </c>
    </row>
    <row r="186" spans="1:30" ht="87" customHeight="1" x14ac:dyDescent="0.2">
      <c r="A186" s="71" t="s">
        <v>13</v>
      </c>
      <c r="B186" s="12" t="s">
        <v>184</v>
      </c>
      <c r="C186" s="12" t="s">
        <v>185</v>
      </c>
      <c r="D186" s="12" t="s">
        <v>50</v>
      </c>
      <c r="E186" s="13" t="s">
        <v>186</v>
      </c>
      <c r="F186" s="30" t="s">
        <v>538</v>
      </c>
      <c r="G186" s="327"/>
      <c r="H186" s="56">
        <f t="shared" si="17"/>
        <v>41747520</v>
      </c>
      <c r="I186" s="56">
        <v>6747520</v>
      </c>
      <c r="J186" s="56">
        <v>35000000</v>
      </c>
      <c r="K186" s="56">
        <v>35000000</v>
      </c>
      <c r="L186" s="3">
        <f t="shared" si="21"/>
        <v>76747520</v>
      </c>
    </row>
    <row r="187" spans="1:30" s="20" customFormat="1" ht="70.5" hidden="1" customHeight="1" x14ac:dyDescent="0.2">
      <c r="A187" s="62" t="s">
        <v>18</v>
      </c>
      <c r="B187" s="73" t="s">
        <v>187</v>
      </c>
      <c r="C187" s="73" t="s">
        <v>188</v>
      </c>
      <c r="D187" s="73" t="s">
        <v>78</v>
      </c>
      <c r="E187" s="13" t="s">
        <v>79</v>
      </c>
      <c r="F187" s="30" t="s">
        <v>326</v>
      </c>
      <c r="G187" s="30"/>
      <c r="H187" s="56">
        <f t="shared" si="17"/>
        <v>0</v>
      </c>
      <c r="I187" s="56"/>
      <c r="J187" s="56"/>
      <c r="K187" s="56"/>
      <c r="L187" s="3">
        <f t="shared" si="21"/>
        <v>0</v>
      </c>
    </row>
    <row r="188" spans="1:30" s="20" customFormat="1" ht="47.25" hidden="1" x14ac:dyDescent="0.2">
      <c r="A188" s="62"/>
      <c r="B188" s="12" t="s">
        <v>187</v>
      </c>
      <c r="C188" s="12" t="s">
        <v>188</v>
      </c>
      <c r="D188" s="12" t="s">
        <v>78</v>
      </c>
      <c r="E188" s="13" t="s">
        <v>79</v>
      </c>
      <c r="F188" s="13" t="s">
        <v>282</v>
      </c>
      <c r="G188" s="30"/>
      <c r="H188" s="56">
        <f t="shared" si="17"/>
        <v>0</v>
      </c>
      <c r="I188" s="56"/>
      <c r="J188" s="56"/>
      <c r="K188" s="56"/>
      <c r="L188" s="3">
        <f t="shared" si="21"/>
        <v>0</v>
      </c>
    </row>
    <row r="189" spans="1:30" s="20" customFormat="1" ht="51.75" hidden="1" customHeight="1" x14ac:dyDescent="0.2">
      <c r="A189" s="62"/>
      <c r="B189" s="73" t="s">
        <v>187</v>
      </c>
      <c r="C189" s="73" t="s">
        <v>188</v>
      </c>
      <c r="D189" s="73" t="s">
        <v>78</v>
      </c>
      <c r="E189" s="13" t="s">
        <v>79</v>
      </c>
      <c r="F189" s="30" t="s">
        <v>456</v>
      </c>
      <c r="G189" s="30"/>
      <c r="H189" s="56">
        <f t="shared" si="17"/>
        <v>0</v>
      </c>
      <c r="I189" s="56"/>
      <c r="J189" s="56"/>
      <c r="K189" s="56"/>
      <c r="L189" s="3">
        <f t="shared" si="21"/>
        <v>0</v>
      </c>
    </row>
    <row r="190" spans="1:30" s="20" customFormat="1" ht="63.75" hidden="1" customHeight="1" x14ac:dyDescent="0.2">
      <c r="A190" s="71"/>
      <c r="B190" s="12" t="s">
        <v>189</v>
      </c>
      <c r="C190" s="12" t="s">
        <v>190</v>
      </c>
      <c r="D190" s="12" t="s">
        <v>49</v>
      </c>
      <c r="E190" s="13" t="s">
        <v>191</v>
      </c>
      <c r="F190" s="30" t="s">
        <v>545</v>
      </c>
      <c r="G190" s="327"/>
      <c r="H190" s="56">
        <f t="shared" si="17"/>
        <v>0</v>
      </c>
      <c r="I190" s="56"/>
      <c r="J190" s="56"/>
      <c r="K190" s="56"/>
      <c r="L190" s="3">
        <f t="shared" si="21"/>
        <v>0</v>
      </c>
    </row>
    <row r="191" spans="1:30" ht="53.25" customHeight="1" x14ac:dyDescent="0.2">
      <c r="A191" s="71" t="s">
        <v>48</v>
      </c>
      <c r="B191" s="12" t="s">
        <v>189</v>
      </c>
      <c r="C191" s="12" t="s">
        <v>190</v>
      </c>
      <c r="D191" s="12" t="s">
        <v>49</v>
      </c>
      <c r="E191" s="13" t="s">
        <v>191</v>
      </c>
      <c r="F191" s="30" t="s">
        <v>538</v>
      </c>
      <c r="G191" s="327"/>
      <c r="H191" s="56">
        <f t="shared" si="17"/>
        <v>25000</v>
      </c>
      <c r="I191" s="56"/>
      <c r="J191" s="56">
        <v>25000</v>
      </c>
      <c r="K191" s="56">
        <v>25000</v>
      </c>
      <c r="L191" s="3">
        <f t="shared" si="21"/>
        <v>50000</v>
      </c>
    </row>
    <row r="192" spans="1:30" ht="50.25" hidden="1" customHeight="1" x14ac:dyDescent="0.2">
      <c r="A192" s="69"/>
      <c r="B192" s="12" t="s">
        <v>189</v>
      </c>
      <c r="C192" s="12" t="s">
        <v>190</v>
      </c>
      <c r="D192" s="12" t="s">
        <v>49</v>
      </c>
      <c r="E192" s="13" t="s">
        <v>191</v>
      </c>
      <c r="F192" s="13" t="s">
        <v>215</v>
      </c>
      <c r="G192" s="30"/>
      <c r="H192" s="56">
        <f t="shared" si="17"/>
        <v>0</v>
      </c>
      <c r="I192" s="56"/>
      <c r="J192" s="56"/>
      <c r="K192" s="56"/>
      <c r="L192" s="3">
        <f t="shared" si="21"/>
        <v>0</v>
      </c>
    </row>
    <row r="193" spans="1:14" s="20" customFormat="1" ht="49.5" hidden="1" customHeight="1" x14ac:dyDescent="0.2">
      <c r="A193" s="8"/>
      <c r="B193" s="73" t="s">
        <v>189</v>
      </c>
      <c r="C193" s="73" t="s">
        <v>190</v>
      </c>
      <c r="D193" s="73" t="s">
        <v>49</v>
      </c>
      <c r="E193" s="13" t="s">
        <v>191</v>
      </c>
      <c r="F193" s="30" t="s">
        <v>80</v>
      </c>
      <c r="G193" s="30"/>
      <c r="H193" s="56">
        <f t="shared" si="17"/>
        <v>0</v>
      </c>
      <c r="I193" s="56"/>
      <c r="J193" s="56"/>
      <c r="K193" s="56"/>
      <c r="L193" s="3">
        <f t="shared" si="21"/>
        <v>0</v>
      </c>
    </row>
    <row r="194" spans="1:14" s="20" customFormat="1" ht="68.25" hidden="1" customHeight="1" x14ac:dyDescent="0.2">
      <c r="A194" s="28" t="s">
        <v>1</v>
      </c>
      <c r="B194" s="5" t="s">
        <v>398</v>
      </c>
      <c r="C194" s="10" t="s">
        <v>58</v>
      </c>
      <c r="D194" s="12" t="s">
        <v>26</v>
      </c>
      <c r="E194" s="13" t="s">
        <v>9</v>
      </c>
      <c r="F194" s="30" t="s">
        <v>52</v>
      </c>
      <c r="G194" s="30"/>
      <c r="H194" s="56">
        <f t="shared" si="17"/>
        <v>0</v>
      </c>
      <c r="I194" s="56"/>
      <c r="J194" s="56"/>
      <c r="K194" s="56"/>
      <c r="L194" s="3">
        <f t="shared" si="21"/>
        <v>0</v>
      </c>
    </row>
    <row r="195" spans="1:14" s="20" customFormat="1" ht="68.25" hidden="1" customHeight="1" x14ac:dyDescent="0.2">
      <c r="A195" s="5"/>
      <c r="B195" s="47" t="s">
        <v>490</v>
      </c>
      <c r="C195" s="47" t="s">
        <v>467</v>
      </c>
      <c r="D195" s="191" t="s">
        <v>469</v>
      </c>
      <c r="E195" s="190" t="s">
        <v>468</v>
      </c>
      <c r="F195" s="112" t="s">
        <v>465</v>
      </c>
      <c r="G195" s="30"/>
      <c r="H195" s="56">
        <f t="shared" si="17"/>
        <v>0</v>
      </c>
      <c r="I195" s="56"/>
      <c r="J195" s="56"/>
      <c r="K195" s="56"/>
      <c r="L195" s="3">
        <f t="shared" si="21"/>
        <v>0</v>
      </c>
    </row>
    <row r="196" spans="1:14" s="20" customFormat="1" ht="87" hidden="1" customHeight="1" x14ac:dyDescent="0.2">
      <c r="A196" s="5"/>
      <c r="B196" s="76" t="s">
        <v>192</v>
      </c>
      <c r="C196" s="75" t="s">
        <v>105</v>
      </c>
      <c r="D196" s="75" t="s">
        <v>51</v>
      </c>
      <c r="E196" s="13" t="s">
        <v>86</v>
      </c>
      <c r="F196" s="30" t="s">
        <v>449</v>
      </c>
      <c r="G196" s="144"/>
      <c r="H196" s="56">
        <f t="shared" si="17"/>
        <v>0</v>
      </c>
      <c r="I196" s="56"/>
      <c r="J196" s="56"/>
      <c r="K196" s="56"/>
      <c r="L196" s="4">
        <f>SUM(I196:K196)</f>
        <v>0</v>
      </c>
    </row>
    <row r="197" spans="1:14" s="20" customFormat="1" ht="162" customHeight="1" x14ac:dyDescent="0.2">
      <c r="A197" s="5"/>
      <c r="B197" s="14" t="s">
        <v>478</v>
      </c>
      <c r="C197" s="14" t="s">
        <v>479</v>
      </c>
      <c r="D197" s="14" t="s">
        <v>31</v>
      </c>
      <c r="E197" s="182" t="s">
        <v>480</v>
      </c>
      <c r="F197" s="30" t="s">
        <v>538</v>
      </c>
      <c r="G197" s="331"/>
      <c r="H197" s="56">
        <f t="shared" si="17"/>
        <v>41600000</v>
      </c>
      <c r="I197" s="56">
        <v>41600000</v>
      </c>
      <c r="J197" s="56"/>
      <c r="K197" s="56"/>
      <c r="L197" s="4">
        <f>SUM(I197:K197)</f>
        <v>41600000</v>
      </c>
    </row>
    <row r="198" spans="1:14" s="20" customFormat="1" ht="78.75" hidden="1" customHeight="1" x14ac:dyDescent="0.2">
      <c r="A198" s="62" t="s">
        <v>11</v>
      </c>
      <c r="B198" s="223" t="s">
        <v>464</v>
      </c>
      <c r="C198" s="223" t="s">
        <v>99</v>
      </c>
      <c r="D198" s="224" t="s">
        <v>31</v>
      </c>
      <c r="E198" s="225" t="s">
        <v>100</v>
      </c>
      <c r="F198" s="226" t="s">
        <v>432</v>
      </c>
      <c r="G198" s="30"/>
      <c r="H198" s="227">
        <f t="shared" si="17"/>
        <v>0</v>
      </c>
      <c r="I198" s="227"/>
      <c r="J198" s="228"/>
      <c r="K198" s="227"/>
      <c r="L198" s="4">
        <f>SUM(I198:K198)</f>
        <v>0</v>
      </c>
    </row>
    <row r="199" spans="1:14" ht="9" hidden="1" customHeight="1" x14ac:dyDescent="0.2">
      <c r="A199" s="62"/>
      <c r="B199" s="14"/>
      <c r="C199" s="17"/>
      <c r="D199" s="12"/>
      <c r="E199" s="13"/>
      <c r="F199" s="13"/>
      <c r="G199" s="30"/>
      <c r="H199" s="56"/>
      <c r="I199" s="56"/>
      <c r="J199" s="56"/>
      <c r="K199" s="168"/>
      <c r="L199" s="3">
        <f t="shared" ref="L199" si="23">SUM(I199:K199)</f>
        <v>0</v>
      </c>
    </row>
    <row r="200" spans="1:14" ht="81" customHeight="1" x14ac:dyDescent="0.2">
      <c r="A200" s="69"/>
      <c r="B200" s="48" t="s">
        <v>267</v>
      </c>
      <c r="C200" s="10"/>
      <c r="D200" s="10"/>
      <c r="E200" s="136" t="s">
        <v>285</v>
      </c>
      <c r="F200" s="30"/>
      <c r="G200" s="327"/>
      <c r="H200" s="55">
        <f>SUM(H201:H203)</f>
        <v>2000000</v>
      </c>
      <c r="I200" s="55">
        <f>SUM(I201:I203)</f>
        <v>2000000</v>
      </c>
      <c r="J200" s="55">
        <f>SUM(J201:J203)</f>
        <v>0</v>
      </c>
      <c r="K200" s="55">
        <f>SUM(K201:K203)</f>
        <v>0</v>
      </c>
      <c r="L200" s="3">
        <f t="shared" si="21"/>
        <v>2000000</v>
      </c>
    </row>
    <row r="201" spans="1:14" ht="110.25" customHeight="1" x14ac:dyDescent="0.2">
      <c r="A201" s="69"/>
      <c r="B201" s="97" t="s">
        <v>268</v>
      </c>
      <c r="C201" s="337" t="s">
        <v>31</v>
      </c>
      <c r="D201" s="337" t="s">
        <v>26</v>
      </c>
      <c r="E201" s="338" t="s">
        <v>123</v>
      </c>
      <c r="F201" s="30" t="s">
        <v>408</v>
      </c>
      <c r="G201" s="332"/>
      <c r="H201" s="151">
        <f t="shared" ref="H201:H202" si="24">I201+J201</f>
        <v>2000000</v>
      </c>
      <c r="I201" s="151">
        <v>2000000</v>
      </c>
      <c r="J201" s="159"/>
      <c r="K201" s="159"/>
      <c r="L201" s="4">
        <f t="shared" ref="L201:L202" si="25">SUM(I201:K201)</f>
        <v>2000000</v>
      </c>
    </row>
    <row r="202" spans="1:14" ht="112.5" hidden="1" customHeight="1" x14ac:dyDescent="0.2">
      <c r="A202" s="69"/>
      <c r="B202" s="25" t="s">
        <v>268</v>
      </c>
      <c r="C202" s="47" t="s">
        <v>31</v>
      </c>
      <c r="D202" s="47" t="s">
        <v>26</v>
      </c>
      <c r="E202" s="70" t="s">
        <v>123</v>
      </c>
      <c r="F202" s="30" t="s">
        <v>444</v>
      </c>
      <c r="G202" s="30"/>
      <c r="H202" s="151">
        <f t="shared" si="24"/>
        <v>0</v>
      </c>
      <c r="I202" s="56"/>
      <c r="J202" s="56"/>
      <c r="K202" s="56"/>
      <c r="L202" s="4">
        <f t="shared" si="25"/>
        <v>0</v>
      </c>
    </row>
    <row r="203" spans="1:14" ht="87.75" hidden="1" customHeight="1" x14ac:dyDescent="0.2">
      <c r="A203" s="69"/>
      <c r="B203" s="25" t="s">
        <v>269</v>
      </c>
      <c r="C203" s="18" t="s">
        <v>105</v>
      </c>
      <c r="D203" s="18" t="s">
        <v>51</v>
      </c>
      <c r="E203" s="16" t="s">
        <v>12</v>
      </c>
      <c r="F203" s="30" t="s">
        <v>444</v>
      </c>
      <c r="G203" s="30"/>
      <c r="H203" s="56">
        <f>J203+I203</f>
        <v>0</v>
      </c>
      <c r="I203" s="56"/>
      <c r="J203" s="56"/>
      <c r="K203" s="168"/>
      <c r="L203" s="3">
        <f t="shared" si="21"/>
        <v>0</v>
      </c>
    </row>
    <row r="204" spans="1:14" s="20" customFormat="1" ht="15" hidden="1" customHeight="1" x14ac:dyDescent="0.2">
      <c r="A204" s="8"/>
      <c r="B204" s="27"/>
      <c r="C204" s="12"/>
      <c r="D204" s="12"/>
      <c r="E204" s="30"/>
      <c r="F204" s="54"/>
      <c r="G204" s="54"/>
      <c r="H204" s="56"/>
      <c r="I204" s="56"/>
      <c r="J204" s="167"/>
      <c r="K204" s="168"/>
      <c r="L204" s="3">
        <f t="shared" si="21"/>
        <v>0</v>
      </c>
    </row>
    <row r="205" spans="1:14" ht="69" hidden="1" customHeight="1" x14ac:dyDescent="0.2">
      <c r="A205" s="71"/>
      <c r="B205" s="48" t="s">
        <v>139</v>
      </c>
      <c r="C205" s="12"/>
      <c r="D205" s="12"/>
      <c r="E205" s="53" t="s">
        <v>73</v>
      </c>
      <c r="F205" s="54"/>
      <c r="G205" s="333"/>
      <c r="H205" s="55">
        <f>SUM(H206:H217)</f>
        <v>0</v>
      </c>
      <c r="I205" s="55">
        <f>SUM(I206:I217)</f>
        <v>0</v>
      </c>
      <c r="J205" s="55">
        <f>SUM(J206:J217)</f>
        <v>0</v>
      </c>
      <c r="K205" s="55">
        <f>SUM(K206:K217)</f>
        <v>0</v>
      </c>
      <c r="L205" s="3">
        <f t="shared" si="21"/>
        <v>0</v>
      </c>
      <c r="N205" s="22">
        <f>H205-H212</f>
        <v>0</v>
      </c>
    </row>
    <row r="206" spans="1:14" s="121" customFormat="1" ht="63" hidden="1" x14ac:dyDescent="0.2">
      <c r="A206" s="107"/>
      <c r="B206" s="97" t="s">
        <v>240</v>
      </c>
      <c r="C206" s="98" t="s">
        <v>31</v>
      </c>
      <c r="D206" s="98" t="s">
        <v>26</v>
      </c>
      <c r="E206" s="99" t="s">
        <v>123</v>
      </c>
      <c r="F206" s="83" t="s">
        <v>232</v>
      </c>
      <c r="G206" s="95"/>
      <c r="H206" s="160">
        <f t="shared" ref="H206:H210" si="26">I206+J206</f>
        <v>0</v>
      </c>
      <c r="I206" s="160"/>
      <c r="J206" s="163"/>
      <c r="K206" s="163"/>
      <c r="L206" s="108">
        <f t="shared" ref="L206:L210" si="27">SUM(I206:K206)</f>
        <v>0</v>
      </c>
      <c r="N206" s="122"/>
    </row>
    <row r="207" spans="1:14" s="121" customFormat="1" ht="47.25" hidden="1" x14ac:dyDescent="0.2">
      <c r="A207" s="107"/>
      <c r="B207" s="131" t="s">
        <v>482</v>
      </c>
      <c r="C207" s="12" t="s">
        <v>301</v>
      </c>
      <c r="D207" s="12" t="s">
        <v>22</v>
      </c>
      <c r="E207" s="13" t="s">
        <v>302</v>
      </c>
      <c r="F207" s="111" t="s">
        <v>489</v>
      </c>
      <c r="G207" s="95"/>
      <c r="H207" s="160">
        <f>I207+J207</f>
        <v>0</v>
      </c>
      <c r="I207" s="160"/>
      <c r="J207" s="162"/>
      <c r="K207" s="160"/>
      <c r="L207" s="3">
        <f t="shared" si="21"/>
        <v>0</v>
      </c>
      <c r="N207" s="122"/>
    </row>
    <row r="208" spans="1:14" s="121" customFormat="1" ht="63" hidden="1" x14ac:dyDescent="0.2">
      <c r="A208" s="107"/>
      <c r="B208" s="131" t="s">
        <v>406</v>
      </c>
      <c r="C208" s="12" t="s">
        <v>108</v>
      </c>
      <c r="D208" s="12" t="s">
        <v>67</v>
      </c>
      <c r="E208" s="13" t="s">
        <v>110</v>
      </c>
      <c r="F208" s="111" t="s">
        <v>361</v>
      </c>
      <c r="G208" s="95"/>
      <c r="H208" s="160">
        <f t="shared" si="26"/>
        <v>0</v>
      </c>
      <c r="I208" s="160"/>
      <c r="J208" s="162"/>
      <c r="K208" s="160"/>
      <c r="L208" s="108">
        <f t="shared" si="27"/>
        <v>0</v>
      </c>
      <c r="N208" s="122"/>
    </row>
    <row r="209" spans="1:14" s="121" customFormat="1" ht="63" hidden="1" x14ac:dyDescent="0.2">
      <c r="A209" s="107"/>
      <c r="B209" s="131" t="s">
        <v>488</v>
      </c>
      <c r="C209" s="12" t="s">
        <v>341</v>
      </c>
      <c r="D209" s="12" t="s">
        <v>28</v>
      </c>
      <c r="E209" s="13" t="s">
        <v>342</v>
      </c>
      <c r="F209" s="111" t="s">
        <v>489</v>
      </c>
      <c r="G209" s="95"/>
      <c r="H209" s="160">
        <f t="shared" si="26"/>
        <v>0</v>
      </c>
      <c r="I209" s="160"/>
      <c r="J209" s="162"/>
      <c r="K209" s="160"/>
      <c r="L209" s="108">
        <f t="shared" si="27"/>
        <v>0</v>
      </c>
      <c r="N209" s="122"/>
    </row>
    <row r="210" spans="1:14" s="121" customFormat="1" ht="63" hidden="1" x14ac:dyDescent="0.2">
      <c r="A210" s="107"/>
      <c r="B210" s="131" t="s">
        <v>407</v>
      </c>
      <c r="C210" s="12" t="s">
        <v>63</v>
      </c>
      <c r="D210" s="12" t="s">
        <v>28</v>
      </c>
      <c r="E210" s="13" t="s">
        <v>88</v>
      </c>
      <c r="F210" s="111" t="s">
        <v>361</v>
      </c>
      <c r="G210" s="95"/>
      <c r="H210" s="160">
        <f t="shared" si="26"/>
        <v>0</v>
      </c>
      <c r="I210" s="160"/>
      <c r="J210" s="162"/>
      <c r="K210" s="160"/>
      <c r="L210" s="108">
        <f t="shared" si="27"/>
        <v>0</v>
      </c>
      <c r="N210" s="122"/>
    </row>
    <row r="211" spans="1:14" ht="49.5" hidden="1" customHeight="1" x14ac:dyDescent="0.2">
      <c r="A211" s="107"/>
      <c r="B211" s="14" t="s">
        <v>448</v>
      </c>
      <c r="C211" s="12" t="s">
        <v>66</v>
      </c>
      <c r="D211" s="12" t="s">
        <v>47</v>
      </c>
      <c r="E211" s="13" t="s">
        <v>172</v>
      </c>
      <c r="F211" s="44" t="s">
        <v>361</v>
      </c>
      <c r="G211" s="95"/>
      <c r="H211" s="151"/>
      <c r="I211" s="151"/>
      <c r="J211" s="161"/>
      <c r="K211" s="151"/>
      <c r="L211" s="3">
        <f>SUM(I211:K211)</f>
        <v>0</v>
      </c>
      <c r="N211" s="22"/>
    </row>
    <row r="212" spans="1:14" ht="94.5" hidden="1" x14ac:dyDescent="0.2">
      <c r="A212" s="63" t="s">
        <v>48</v>
      </c>
      <c r="B212" s="25" t="s">
        <v>253</v>
      </c>
      <c r="C212" s="25" t="s">
        <v>254</v>
      </c>
      <c r="D212" s="25" t="s">
        <v>46</v>
      </c>
      <c r="E212" s="13" t="s">
        <v>255</v>
      </c>
      <c r="F212" s="54" t="s">
        <v>247</v>
      </c>
      <c r="G212" s="54"/>
      <c r="H212" s="56">
        <f>I212+J212</f>
        <v>0</v>
      </c>
      <c r="I212" s="56"/>
      <c r="J212" s="165"/>
      <c r="K212" s="168"/>
      <c r="L212" s="3">
        <f>SUM(I212:K212)</f>
        <v>0</v>
      </c>
    </row>
    <row r="213" spans="1:14" ht="49.5" hidden="1" customHeight="1" x14ac:dyDescent="0.2">
      <c r="A213" s="63"/>
      <c r="B213" s="18" t="s">
        <v>485</v>
      </c>
      <c r="C213" s="18" t="s">
        <v>486</v>
      </c>
      <c r="D213" s="18" t="s">
        <v>41</v>
      </c>
      <c r="E213" s="13" t="s">
        <v>487</v>
      </c>
      <c r="F213" s="111" t="s">
        <v>465</v>
      </c>
      <c r="G213" s="54"/>
      <c r="H213" s="56">
        <f t="shared" ref="H213:H214" si="28">I213+J213</f>
        <v>0</v>
      </c>
      <c r="I213" s="56"/>
      <c r="J213" s="195"/>
      <c r="K213" s="168"/>
      <c r="L213" s="55">
        <v>0</v>
      </c>
    </row>
    <row r="214" spans="1:14" ht="49.5" hidden="1" customHeight="1" x14ac:dyDescent="0.2">
      <c r="A214" s="63"/>
      <c r="B214" s="52" t="s">
        <v>483</v>
      </c>
      <c r="C214" s="52" t="s">
        <v>234</v>
      </c>
      <c r="D214" s="52" t="s">
        <v>41</v>
      </c>
      <c r="E214" s="11" t="s">
        <v>484</v>
      </c>
      <c r="F214" s="111" t="s">
        <v>465</v>
      </c>
      <c r="G214" s="54"/>
      <c r="H214" s="56">
        <f t="shared" si="28"/>
        <v>0</v>
      </c>
      <c r="I214" s="56"/>
      <c r="J214" s="195"/>
      <c r="K214" s="195"/>
      <c r="L214" s="55">
        <v>0</v>
      </c>
    </row>
    <row r="215" spans="1:14" s="20" customFormat="1" ht="105" hidden="1" customHeight="1" x14ac:dyDescent="0.2">
      <c r="A215" s="63"/>
      <c r="B215" s="47" t="s">
        <v>451</v>
      </c>
      <c r="C215" s="47" t="s">
        <v>452</v>
      </c>
      <c r="D215" s="47" t="s">
        <v>41</v>
      </c>
      <c r="E215" s="13" t="s">
        <v>453</v>
      </c>
      <c r="F215" s="111" t="s">
        <v>403</v>
      </c>
      <c r="G215" s="54"/>
      <c r="H215" s="56">
        <f>I215+J215</f>
        <v>0</v>
      </c>
      <c r="I215" s="55"/>
      <c r="J215" s="169"/>
      <c r="K215" s="167"/>
      <c r="L215" s="4">
        <f>SUM(I215:K215)</f>
        <v>0</v>
      </c>
    </row>
    <row r="216" spans="1:14" s="20" customFormat="1" ht="67.5" hidden="1" customHeight="1" x14ac:dyDescent="0.2">
      <c r="A216" s="253"/>
      <c r="B216" s="47" t="s">
        <v>541</v>
      </c>
      <c r="C216" s="47" t="s">
        <v>467</v>
      </c>
      <c r="D216" s="47" t="s">
        <v>469</v>
      </c>
      <c r="E216" s="13" t="s">
        <v>468</v>
      </c>
      <c r="F216" s="132" t="s">
        <v>542</v>
      </c>
      <c r="G216" s="333"/>
      <c r="H216" s="56">
        <f>I216+J216</f>
        <v>0</v>
      </c>
      <c r="I216" s="55"/>
      <c r="J216" s="167"/>
      <c r="K216" s="167"/>
      <c r="L216" s="4">
        <f>SUM(I216:K216)</f>
        <v>0</v>
      </c>
    </row>
    <row r="217" spans="1:14" ht="78.75" hidden="1" x14ac:dyDescent="0.2">
      <c r="A217" s="27" t="s">
        <v>81</v>
      </c>
      <c r="B217" s="109" t="s">
        <v>248</v>
      </c>
      <c r="C217" s="17" t="s">
        <v>249</v>
      </c>
      <c r="D217" s="12" t="s">
        <v>250</v>
      </c>
      <c r="E217" s="13" t="s">
        <v>251</v>
      </c>
      <c r="F217" s="54" t="s">
        <v>247</v>
      </c>
      <c r="G217" s="54"/>
      <c r="H217" s="56">
        <f>I217+J217</f>
        <v>0</v>
      </c>
      <c r="I217" s="56"/>
      <c r="J217" s="167"/>
      <c r="K217" s="168"/>
      <c r="L217" s="3">
        <f t="shared" si="21"/>
        <v>0</v>
      </c>
    </row>
    <row r="218" spans="1:14" s="20" customFormat="1" hidden="1" x14ac:dyDescent="0.2">
      <c r="A218" s="71"/>
      <c r="B218" s="14"/>
      <c r="C218" s="17"/>
      <c r="D218" s="12"/>
      <c r="E218" s="13"/>
      <c r="F218" s="54"/>
      <c r="G218" s="54"/>
      <c r="H218" s="56"/>
      <c r="I218" s="56"/>
      <c r="J218" s="167"/>
      <c r="K218" s="168"/>
      <c r="L218" s="4">
        <f>SUM(I218:K218)</f>
        <v>0</v>
      </c>
    </row>
    <row r="219" spans="1:14" ht="72.75" hidden="1" customHeight="1" x14ac:dyDescent="0.2">
      <c r="A219" s="71"/>
      <c r="B219" s="48" t="s">
        <v>135</v>
      </c>
      <c r="C219" s="12"/>
      <c r="D219" s="12"/>
      <c r="E219" s="53" t="s">
        <v>72</v>
      </c>
      <c r="F219" s="54"/>
      <c r="G219" s="54"/>
      <c r="H219" s="55">
        <f>SUM(H220:H222)</f>
        <v>0</v>
      </c>
      <c r="I219" s="55">
        <f>SUM(I220:I222)</f>
        <v>0</v>
      </c>
      <c r="J219" s="55">
        <f t="shared" ref="J219:K219" si="29">SUM(J220:J222)</f>
        <v>0</v>
      </c>
      <c r="K219" s="55">
        <f t="shared" si="29"/>
        <v>0</v>
      </c>
      <c r="L219" s="3">
        <f t="shared" si="21"/>
        <v>0</v>
      </c>
      <c r="N219" s="123">
        <f>H219-H221</f>
        <v>0</v>
      </c>
    </row>
    <row r="220" spans="1:14" s="101" customFormat="1" ht="63" hidden="1" x14ac:dyDescent="0.2">
      <c r="A220" s="105"/>
      <c r="B220" s="97" t="s">
        <v>239</v>
      </c>
      <c r="C220" s="98" t="s">
        <v>31</v>
      </c>
      <c r="D220" s="98" t="s">
        <v>26</v>
      </c>
      <c r="E220" s="99" t="s">
        <v>123</v>
      </c>
      <c r="F220" s="94" t="s">
        <v>232</v>
      </c>
      <c r="G220" s="95"/>
      <c r="H220" s="160">
        <f t="shared" ref="H220" si="30">I220+J220</f>
        <v>0</v>
      </c>
      <c r="I220" s="160"/>
      <c r="J220" s="163"/>
      <c r="K220" s="163"/>
      <c r="L220" s="100">
        <f t="shared" ref="L220" si="31">SUM(I220:K220)</f>
        <v>0</v>
      </c>
      <c r="N220" s="106"/>
    </row>
    <row r="221" spans="1:14" ht="72.75" hidden="1" customHeight="1" x14ac:dyDescent="0.2">
      <c r="A221" s="71" t="s">
        <v>32</v>
      </c>
      <c r="B221" s="25" t="s">
        <v>136</v>
      </c>
      <c r="C221" s="25" t="s">
        <v>137</v>
      </c>
      <c r="D221" s="25" t="s">
        <v>41</v>
      </c>
      <c r="E221" s="29" t="s">
        <v>138</v>
      </c>
      <c r="F221" s="13" t="s">
        <v>362</v>
      </c>
      <c r="G221" s="30"/>
      <c r="H221" s="56">
        <f>SUM(I221:J221)</f>
        <v>0</v>
      </c>
      <c r="I221" s="56"/>
      <c r="J221" s="167"/>
      <c r="K221" s="168"/>
      <c r="L221" s="3">
        <f t="shared" si="21"/>
        <v>0</v>
      </c>
    </row>
    <row r="222" spans="1:14" ht="93.75" hidden="1" customHeight="1" x14ac:dyDescent="0.2">
      <c r="A222" s="23" t="s">
        <v>1</v>
      </c>
      <c r="B222" s="81" t="s">
        <v>136</v>
      </c>
      <c r="C222" s="82" t="s">
        <v>137</v>
      </c>
      <c r="D222" s="77" t="s">
        <v>41</v>
      </c>
      <c r="E222" s="78" t="s">
        <v>138</v>
      </c>
      <c r="F222" s="114" t="s">
        <v>363</v>
      </c>
      <c r="G222" s="9"/>
      <c r="H222" s="79">
        <f>SUM(I222:J222)</f>
        <v>0</v>
      </c>
      <c r="I222" s="79"/>
      <c r="J222" s="169"/>
      <c r="K222" s="167"/>
      <c r="L222" s="3">
        <f t="shared" si="21"/>
        <v>0</v>
      </c>
    </row>
    <row r="223" spans="1:14" ht="57" hidden="1" customHeight="1" x14ac:dyDescent="0.2">
      <c r="A223" s="27"/>
      <c r="B223" s="48" t="s">
        <v>259</v>
      </c>
      <c r="C223" s="12"/>
      <c r="D223" s="12"/>
      <c r="E223" s="53" t="s">
        <v>260</v>
      </c>
      <c r="F223" s="54"/>
      <c r="G223" s="54"/>
      <c r="H223" s="55">
        <f>SUM(H224:H229)</f>
        <v>0</v>
      </c>
      <c r="I223" s="55">
        <f>SUM(I224:I229)</f>
        <v>0</v>
      </c>
      <c r="J223" s="55">
        <f>SUM(J224:J229)</f>
        <v>0</v>
      </c>
      <c r="K223" s="55">
        <f>SUM(K224:K229)</f>
        <v>0</v>
      </c>
      <c r="L223" s="3">
        <f t="shared" si="21"/>
        <v>0</v>
      </c>
      <c r="N223" s="22"/>
    </row>
    <row r="224" spans="1:14" ht="67.5" hidden="1" customHeight="1" x14ac:dyDescent="0.2">
      <c r="A224" s="27"/>
      <c r="B224" s="131" t="s">
        <v>261</v>
      </c>
      <c r="C224" s="98" t="s">
        <v>31</v>
      </c>
      <c r="D224" s="98" t="s">
        <v>26</v>
      </c>
      <c r="E224" s="99" t="s">
        <v>123</v>
      </c>
      <c r="F224" s="83" t="s">
        <v>440</v>
      </c>
      <c r="G224" s="95"/>
      <c r="H224" s="160">
        <f t="shared" ref="H224" si="32">I224+J224</f>
        <v>0</v>
      </c>
      <c r="I224" s="160"/>
      <c r="J224" s="163"/>
      <c r="K224" s="163"/>
      <c r="L224" s="108">
        <f t="shared" ref="L224" si="33">SUM(I224:K224)</f>
        <v>0</v>
      </c>
      <c r="M224" s="121"/>
      <c r="N224" s="122"/>
    </row>
    <row r="225" spans="1:14" ht="67.5" hidden="1" customHeight="1" x14ac:dyDescent="0.2">
      <c r="A225" s="27"/>
      <c r="B225" s="14" t="s">
        <v>261</v>
      </c>
      <c r="C225" s="25" t="s">
        <v>31</v>
      </c>
      <c r="D225" s="25" t="s">
        <v>26</v>
      </c>
      <c r="E225" s="16" t="s">
        <v>123</v>
      </c>
      <c r="F225" s="54" t="s">
        <v>450</v>
      </c>
      <c r="G225" s="54"/>
      <c r="H225" s="56">
        <f>I225+J225</f>
        <v>0</v>
      </c>
      <c r="I225" s="56"/>
      <c r="J225" s="165"/>
      <c r="K225" s="168"/>
      <c r="L225" s="3">
        <f>SUM(I225:K225)</f>
        <v>0</v>
      </c>
    </row>
    <row r="226" spans="1:14" ht="60" hidden="1" customHeight="1" x14ac:dyDescent="0.2">
      <c r="A226" s="27"/>
      <c r="B226" s="131" t="s">
        <v>261</v>
      </c>
      <c r="C226" s="98" t="s">
        <v>31</v>
      </c>
      <c r="D226" s="98" t="s">
        <v>26</v>
      </c>
      <c r="E226" s="99" t="s">
        <v>123</v>
      </c>
      <c r="F226" s="179" t="s">
        <v>455</v>
      </c>
      <c r="G226" s="54"/>
      <c r="H226" s="56">
        <f>I226+J226</f>
        <v>0</v>
      </c>
      <c r="I226" s="56"/>
      <c r="J226" s="165"/>
      <c r="K226" s="168"/>
      <c r="L226" s="4">
        <f>SUM(I226:K226)</f>
        <v>0</v>
      </c>
      <c r="M226" s="20"/>
      <c r="N226" s="20"/>
    </row>
    <row r="227" spans="1:14" ht="80.25" hidden="1" customHeight="1" x14ac:dyDescent="0.2">
      <c r="A227" s="27"/>
      <c r="B227" s="131" t="s">
        <v>261</v>
      </c>
      <c r="C227" s="98" t="s">
        <v>31</v>
      </c>
      <c r="D227" s="98" t="s">
        <v>26</v>
      </c>
      <c r="E227" s="99" t="s">
        <v>123</v>
      </c>
      <c r="F227" s="179" t="s">
        <v>457</v>
      </c>
      <c r="G227" s="54"/>
      <c r="H227" s="56">
        <f>I227+J227</f>
        <v>0</v>
      </c>
      <c r="I227" s="56"/>
      <c r="J227" s="165"/>
      <c r="K227" s="168"/>
      <c r="L227" s="4">
        <f t="shared" ref="L227:L230" si="34">SUM(I227:K227)</f>
        <v>0</v>
      </c>
      <c r="M227" s="20"/>
      <c r="N227" s="20"/>
    </row>
    <row r="228" spans="1:14" ht="80.25" hidden="1" customHeight="1" x14ac:dyDescent="0.2">
      <c r="A228" s="27"/>
      <c r="B228" s="131" t="s">
        <v>261</v>
      </c>
      <c r="C228" s="98" t="s">
        <v>31</v>
      </c>
      <c r="D228" s="98" t="s">
        <v>26</v>
      </c>
      <c r="E228" s="99" t="s">
        <v>123</v>
      </c>
      <c r="F228" s="179" t="s">
        <v>507</v>
      </c>
      <c r="G228" s="54"/>
      <c r="H228" s="56">
        <f>I228+J228</f>
        <v>0</v>
      </c>
      <c r="I228" s="56"/>
      <c r="J228" s="165"/>
      <c r="K228" s="168"/>
      <c r="L228" s="3">
        <f t="shared" si="21"/>
        <v>0</v>
      </c>
      <c r="M228" s="20"/>
      <c r="N228" s="20"/>
    </row>
    <row r="229" spans="1:14" ht="86.25" hidden="1" customHeight="1" x14ac:dyDescent="0.2">
      <c r="A229" s="27"/>
      <c r="B229" s="131" t="s">
        <v>261</v>
      </c>
      <c r="C229" s="98" t="s">
        <v>31</v>
      </c>
      <c r="D229" s="98" t="s">
        <v>26</v>
      </c>
      <c r="E229" s="99" t="s">
        <v>123</v>
      </c>
      <c r="F229" s="179" t="s">
        <v>420</v>
      </c>
      <c r="G229" s="54"/>
      <c r="H229" s="56">
        <f>I229+J229</f>
        <v>0</v>
      </c>
      <c r="I229" s="56"/>
      <c r="J229" s="167"/>
      <c r="K229" s="168"/>
      <c r="L229" s="4">
        <f t="shared" si="34"/>
        <v>0</v>
      </c>
    </row>
    <row r="230" spans="1:14" ht="11.25" hidden="1" customHeight="1" x14ac:dyDescent="0.2">
      <c r="A230" s="69"/>
      <c r="B230" s="25"/>
      <c r="C230" s="18"/>
      <c r="D230" s="18"/>
      <c r="E230" s="16"/>
      <c r="F230" s="13"/>
      <c r="G230" s="30"/>
      <c r="H230" s="56"/>
      <c r="I230" s="56"/>
      <c r="J230" s="167"/>
      <c r="K230" s="168"/>
      <c r="L230" s="3">
        <f t="shared" si="34"/>
        <v>0</v>
      </c>
    </row>
    <row r="231" spans="1:14" ht="86.25" customHeight="1" x14ac:dyDescent="0.2">
      <c r="A231" s="72"/>
      <c r="B231" s="200" t="s">
        <v>262</v>
      </c>
      <c r="C231" s="196"/>
      <c r="D231" s="196"/>
      <c r="E231" s="201" t="s">
        <v>349</v>
      </c>
      <c r="F231" s="197"/>
      <c r="G231" s="327"/>
      <c r="H231" s="198">
        <f>SUM(H232:H245)</f>
        <v>103614000</v>
      </c>
      <c r="I231" s="198">
        <f>SUM(I232:I245)</f>
        <v>22414302</v>
      </c>
      <c r="J231" s="198">
        <f t="shared" ref="J231:K231" si="35">SUM(J232:J245)</f>
        <v>81199698</v>
      </c>
      <c r="K231" s="198">
        <f t="shared" si="35"/>
        <v>81199698</v>
      </c>
      <c r="L231" s="334">
        <f t="shared" ref="L231" si="36">SUM(L232:L244)</f>
        <v>184813698</v>
      </c>
      <c r="M231" s="123">
        <f>H231+19000000</f>
        <v>122614000</v>
      </c>
      <c r="N231" s="22"/>
    </row>
    <row r="232" spans="1:14" s="101" customFormat="1" ht="49.5" x14ac:dyDescent="0.2">
      <c r="A232" s="104"/>
      <c r="B232" s="204" t="s">
        <v>263</v>
      </c>
      <c r="C232" s="202" t="s">
        <v>31</v>
      </c>
      <c r="D232" s="202" t="s">
        <v>26</v>
      </c>
      <c r="E232" s="203" t="s">
        <v>123</v>
      </c>
      <c r="F232" s="215" t="s">
        <v>465</v>
      </c>
      <c r="G232" s="95"/>
      <c r="H232" s="199">
        <f t="shared" ref="H232" si="37">I232+J232</f>
        <v>50000000</v>
      </c>
      <c r="I232" s="199">
        <v>10000000</v>
      </c>
      <c r="J232" s="199">
        <v>40000000</v>
      </c>
      <c r="K232" s="199">
        <v>40000000</v>
      </c>
      <c r="L232" s="100">
        <f>SUM(I232:K232)</f>
        <v>90000000</v>
      </c>
      <c r="N232" s="102"/>
    </row>
    <row r="233" spans="1:14" s="20" customFormat="1" ht="83.25" hidden="1" customHeight="1" x14ac:dyDescent="0.2">
      <c r="A233" s="72"/>
      <c r="B233" s="14" t="s">
        <v>263</v>
      </c>
      <c r="C233" s="25" t="s">
        <v>31</v>
      </c>
      <c r="D233" s="25" t="s">
        <v>26</v>
      </c>
      <c r="E233" s="16" t="s">
        <v>123</v>
      </c>
      <c r="F233" s="112" t="s">
        <v>463</v>
      </c>
      <c r="G233" s="44"/>
      <c r="H233" s="56">
        <f t="shared" ref="H233:H243" si="38">I233+J233</f>
        <v>0</v>
      </c>
      <c r="I233" s="56"/>
      <c r="J233" s="56"/>
      <c r="K233" s="56"/>
      <c r="L233" s="4">
        <f t="shared" si="21"/>
        <v>0</v>
      </c>
      <c r="N233" s="21"/>
    </row>
    <row r="234" spans="1:14" ht="63" hidden="1" x14ac:dyDescent="0.2">
      <c r="A234" s="72"/>
      <c r="B234" s="14" t="s">
        <v>263</v>
      </c>
      <c r="C234" s="25" t="s">
        <v>31</v>
      </c>
      <c r="D234" s="25" t="s">
        <v>26</v>
      </c>
      <c r="E234" s="16" t="s">
        <v>123</v>
      </c>
      <c r="F234" s="132" t="s">
        <v>415</v>
      </c>
      <c r="G234" s="44"/>
      <c r="H234" s="56">
        <f t="shared" si="38"/>
        <v>0</v>
      </c>
      <c r="I234" s="56"/>
      <c r="J234" s="56"/>
      <c r="K234" s="56"/>
      <c r="L234" s="3">
        <f t="shared" si="21"/>
        <v>0</v>
      </c>
      <c r="N234" s="22"/>
    </row>
    <row r="235" spans="1:14" ht="47.25" hidden="1" x14ac:dyDescent="0.25">
      <c r="A235" s="72"/>
      <c r="B235" s="14" t="s">
        <v>475</v>
      </c>
      <c r="C235" s="14" t="s">
        <v>92</v>
      </c>
      <c r="D235" s="14" t="s">
        <v>57</v>
      </c>
      <c r="E235" s="193" t="s">
        <v>56</v>
      </c>
      <c r="F235" s="194" t="s">
        <v>476</v>
      </c>
      <c r="G235" s="44"/>
      <c r="H235" s="56">
        <f t="shared" si="38"/>
        <v>0</v>
      </c>
      <c r="I235" s="56"/>
      <c r="J235" s="56"/>
      <c r="K235" s="56"/>
      <c r="L235" s="3">
        <f t="shared" si="21"/>
        <v>0</v>
      </c>
      <c r="N235" s="22"/>
    </row>
    <row r="236" spans="1:14" ht="72.75" hidden="1" customHeight="1" x14ac:dyDescent="0.2">
      <c r="A236" s="71" t="s">
        <v>15</v>
      </c>
      <c r="B236" s="25" t="s">
        <v>264</v>
      </c>
      <c r="C236" s="25" t="s">
        <v>131</v>
      </c>
      <c r="D236" s="25" t="s">
        <v>43</v>
      </c>
      <c r="E236" s="13" t="s">
        <v>132</v>
      </c>
      <c r="F236" s="13" t="s">
        <v>549</v>
      </c>
      <c r="G236" s="327"/>
      <c r="H236" s="56">
        <f t="shared" si="38"/>
        <v>0</v>
      </c>
      <c r="I236" s="56"/>
      <c r="J236" s="56"/>
      <c r="K236" s="56"/>
      <c r="L236" s="3">
        <f t="shared" si="21"/>
        <v>0</v>
      </c>
    </row>
    <row r="237" spans="1:14" s="20" customFormat="1" ht="78.75" hidden="1" x14ac:dyDescent="0.2">
      <c r="A237" s="71" t="s">
        <v>1</v>
      </c>
      <c r="B237" s="14" t="s">
        <v>265</v>
      </c>
      <c r="C237" s="18" t="s">
        <v>133</v>
      </c>
      <c r="D237" s="18" t="s">
        <v>43</v>
      </c>
      <c r="E237" s="13" t="s">
        <v>134</v>
      </c>
      <c r="F237" s="30" t="s">
        <v>502</v>
      </c>
      <c r="G237" s="30"/>
      <c r="H237" s="56">
        <f t="shared" si="38"/>
        <v>0</v>
      </c>
      <c r="I237" s="56"/>
      <c r="J237" s="56"/>
      <c r="K237" s="168"/>
      <c r="L237" s="4">
        <f t="shared" si="21"/>
        <v>0</v>
      </c>
    </row>
    <row r="238" spans="1:14" ht="108.75" hidden="1" customHeight="1" x14ac:dyDescent="0.2">
      <c r="A238" s="71"/>
      <c r="B238" s="14" t="s">
        <v>265</v>
      </c>
      <c r="C238" s="18" t="s">
        <v>133</v>
      </c>
      <c r="D238" s="18" t="s">
        <v>43</v>
      </c>
      <c r="E238" s="13" t="s">
        <v>134</v>
      </c>
      <c r="F238" s="44" t="s">
        <v>501</v>
      </c>
      <c r="G238" s="30"/>
      <c r="H238" s="56">
        <f t="shared" si="38"/>
        <v>0</v>
      </c>
      <c r="I238" s="56"/>
      <c r="J238" s="56"/>
      <c r="K238" s="168"/>
      <c r="L238" s="3">
        <f t="shared" ref="L238" si="39">SUM(I238:K238)</f>
        <v>0</v>
      </c>
    </row>
    <row r="239" spans="1:14" s="20" customFormat="1" ht="84.75" customHeight="1" x14ac:dyDescent="0.2">
      <c r="A239" s="71"/>
      <c r="B239" s="14" t="s">
        <v>470</v>
      </c>
      <c r="C239" s="17" t="s">
        <v>467</v>
      </c>
      <c r="D239" s="191" t="s">
        <v>469</v>
      </c>
      <c r="E239" s="190" t="s">
        <v>468</v>
      </c>
      <c r="F239" s="112" t="s">
        <v>465</v>
      </c>
      <c r="G239" s="43"/>
      <c r="H239" s="56">
        <f t="shared" si="38"/>
        <v>50000000</v>
      </c>
      <c r="I239" s="56">
        <v>10000000</v>
      </c>
      <c r="J239" s="56">
        <v>40000000</v>
      </c>
      <c r="K239" s="56">
        <v>40000000</v>
      </c>
      <c r="L239" s="4">
        <f t="shared" si="21"/>
        <v>90000000</v>
      </c>
    </row>
    <row r="240" spans="1:14" s="20" customFormat="1" ht="84.75" customHeight="1" x14ac:dyDescent="0.2">
      <c r="A240" s="71"/>
      <c r="B240" s="14" t="s">
        <v>511</v>
      </c>
      <c r="C240" s="17" t="s">
        <v>99</v>
      </c>
      <c r="D240" s="191" t="s">
        <v>31</v>
      </c>
      <c r="E240" s="190" t="s">
        <v>100</v>
      </c>
      <c r="F240" s="112" t="s">
        <v>510</v>
      </c>
      <c r="G240" s="319"/>
      <c r="H240" s="56">
        <f t="shared" si="38"/>
        <v>-16000</v>
      </c>
      <c r="I240" s="157">
        <v>-16000</v>
      </c>
      <c r="J240" s="56"/>
      <c r="K240" s="56"/>
      <c r="L240" s="100">
        <f>SUM(I240:K240)</f>
        <v>-16000</v>
      </c>
    </row>
    <row r="241" spans="1:14" s="20" customFormat="1" ht="84.75" customHeight="1" x14ac:dyDescent="0.2">
      <c r="A241" s="71"/>
      <c r="B241" s="14" t="s">
        <v>266</v>
      </c>
      <c r="C241" s="17" t="s">
        <v>229</v>
      </c>
      <c r="D241" s="191" t="s">
        <v>31</v>
      </c>
      <c r="E241" s="190" t="s">
        <v>230</v>
      </c>
      <c r="F241" s="112" t="s">
        <v>526</v>
      </c>
      <c r="G241" s="319"/>
      <c r="H241" s="56">
        <f t="shared" si="38"/>
        <v>3000000</v>
      </c>
      <c r="I241" s="157">
        <v>2200000</v>
      </c>
      <c r="J241" s="157">
        <v>800000</v>
      </c>
      <c r="K241" s="157">
        <v>800000</v>
      </c>
      <c r="L241" s="100">
        <f>SUM(I241:K241)</f>
        <v>3800000</v>
      </c>
    </row>
    <row r="242" spans="1:14" s="20" customFormat="1" ht="60" x14ac:dyDescent="0.2">
      <c r="A242" s="71"/>
      <c r="B242" s="14" t="s">
        <v>266</v>
      </c>
      <c r="C242" s="17" t="s">
        <v>229</v>
      </c>
      <c r="D242" s="12" t="s">
        <v>31</v>
      </c>
      <c r="E242" s="133" t="s">
        <v>230</v>
      </c>
      <c r="F242" s="112" t="s">
        <v>481</v>
      </c>
      <c r="G242" s="319"/>
      <c r="H242" s="56">
        <f>I242+J242</f>
        <v>470000</v>
      </c>
      <c r="I242" s="56">
        <v>70302</v>
      </c>
      <c r="J242" s="56">
        <v>399698</v>
      </c>
      <c r="K242" s="56">
        <v>399698</v>
      </c>
      <c r="L242" s="100">
        <f t="shared" si="21"/>
        <v>869698</v>
      </c>
    </row>
    <row r="243" spans="1:14" s="20" customFormat="1" ht="94.5" customHeight="1" x14ac:dyDescent="0.2">
      <c r="A243" s="71"/>
      <c r="B243" s="14" t="s">
        <v>266</v>
      </c>
      <c r="C243" s="17" t="s">
        <v>229</v>
      </c>
      <c r="D243" s="12" t="s">
        <v>31</v>
      </c>
      <c r="E243" s="133" t="s">
        <v>230</v>
      </c>
      <c r="F243" s="112" t="s">
        <v>465</v>
      </c>
      <c r="G243" s="327"/>
      <c r="H243" s="56">
        <f t="shared" si="38"/>
        <v>160000</v>
      </c>
      <c r="I243" s="56">
        <v>160000</v>
      </c>
      <c r="J243" s="56"/>
      <c r="K243" s="56"/>
      <c r="L243" s="4">
        <f t="shared" si="21"/>
        <v>160000</v>
      </c>
    </row>
    <row r="244" spans="1:14" s="20" customFormat="1" ht="63" hidden="1" x14ac:dyDescent="0.2">
      <c r="A244" s="71"/>
      <c r="B244" s="14" t="s">
        <v>266</v>
      </c>
      <c r="C244" s="17" t="s">
        <v>229</v>
      </c>
      <c r="D244" s="12" t="s">
        <v>31</v>
      </c>
      <c r="E244" s="133" t="s">
        <v>230</v>
      </c>
      <c r="F244" s="132" t="s">
        <v>525</v>
      </c>
      <c r="G244" s="327"/>
      <c r="H244" s="56">
        <f t="shared" ref="H244:H245" si="40">I244+J244</f>
        <v>0</v>
      </c>
      <c r="I244" s="56"/>
      <c r="J244" s="56"/>
      <c r="K244" s="56"/>
      <c r="L244" s="4">
        <f t="shared" ref="L244:L245" si="41">SUM(I244:K244)</f>
        <v>0</v>
      </c>
    </row>
    <row r="245" spans="1:14" s="20" customFormat="1" ht="60" hidden="1" x14ac:dyDescent="0.2">
      <c r="A245" s="71"/>
      <c r="B245" s="14" t="s">
        <v>266</v>
      </c>
      <c r="C245" s="17" t="s">
        <v>229</v>
      </c>
      <c r="D245" s="12" t="s">
        <v>31</v>
      </c>
      <c r="E245" s="133" t="s">
        <v>230</v>
      </c>
      <c r="F245" s="132" t="s">
        <v>508</v>
      </c>
      <c r="G245" s="30"/>
      <c r="H245" s="56">
        <f t="shared" si="40"/>
        <v>0</v>
      </c>
      <c r="I245" s="56"/>
      <c r="J245" s="56"/>
      <c r="K245" s="56"/>
      <c r="L245" s="4">
        <f t="shared" si="41"/>
        <v>0</v>
      </c>
    </row>
    <row r="246" spans="1:14" s="20" customFormat="1" hidden="1" x14ac:dyDescent="0.2">
      <c r="A246" s="71"/>
      <c r="B246" s="14"/>
      <c r="C246" s="17"/>
      <c r="D246" s="12"/>
      <c r="E246" s="133"/>
      <c r="F246" s="30"/>
      <c r="G246" s="30"/>
      <c r="H246" s="56"/>
      <c r="I246" s="56"/>
      <c r="J246" s="56"/>
      <c r="K246" s="168"/>
      <c r="L246" s="4">
        <f t="shared" si="21"/>
        <v>0</v>
      </c>
    </row>
    <row r="247" spans="1:14" s="20" customFormat="1" ht="59.25" customHeight="1" x14ac:dyDescent="0.2">
      <c r="A247" s="72"/>
      <c r="B247" s="48" t="s">
        <v>121</v>
      </c>
      <c r="C247" s="39"/>
      <c r="D247" s="39"/>
      <c r="E247" s="40" t="s">
        <v>71</v>
      </c>
      <c r="F247" s="49"/>
      <c r="G247" s="316"/>
      <c r="H247" s="55">
        <f>SUM(H248:H251)</f>
        <v>-46492.5</v>
      </c>
      <c r="I247" s="55">
        <f t="shared" ref="I247:K247" si="42">SUM(I248:I251)</f>
        <v>-46492.5</v>
      </c>
      <c r="J247" s="55">
        <f t="shared" si="42"/>
        <v>0</v>
      </c>
      <c r="K247" s="55">
        <f t="shared" si="42"/>
        <v>0</v>
      </c>
      <c r="L247" s="4">
        <f>SUM(I247:K247)</f>
        <v>-46493</v>
      </c>
      <c r="N247" s="21"/>
    </row>
    <row r="248" spans="1:14" s="101" customFormat="1" ht="63" hidden="1" x14ac:dyDescent="0.2">
      <c r="A248" s="104"/>
      <c r="B248" s="97" t="s">
        <v>122</v>
      </c>
      <c r="C248" s="98" t="s">
        <v>31</v>
      </c>
      <c r="D248" s="98" t="s">
        <v>26</v>
      </c>
      <c r="E248" s="99" t="s">
        <v>123</v>
      </c>
      <c r="F248" s="94" t="s">
        <v>298</v>
      </c>
      <c r="G248" s="95"/>
      <c r="H248" s="160">
        <f t="shared" ref="H248:H251" si="43">I248+J248</f>
        <v>0</v>
      </c>
      <c r="I248" s="160"/>
      <c r="J248" s="163"/>
      <c r="K248" s="163"/>
      <c r="L248" s="100">
        <f t="shared" ref="L248:L250" si="44">SUM(I248:K248)</f>
        <v>0</v>
      </c>
      <c r="N248" s="102"/>
    </row>
    <row r="249" spans="1:14" s="101" customFormat="1" ht="63" x14ac:dyDescent="0.2">
      <c r="A249" s="104"/>
      <c r="B249" s="25" t="s">
        <v>122</v>
      </c>
      <c r="C249" s="25" t="s">
        <v>31</v>
      </c>
      <c r="D249" s="25" t="s">
        <v>26</v>
      </c>
      <c r="E249" s="16" t="s">
        <v>123</v>
      </c>
      <c r="F249" s="54" t="s">
        <v>400</v>
      </c>
      <c r="G249" s="313">
        <v>0</v>
      </c>
      <c r="H249" s="160">
        <f t="shared" si="43"/>
        <v>-46492.5</v>
      </c>
      <c r="I249" s="167">
        <v>-46492.5</v>
      </c>
      <c r="J249" s="168"/>
      <c r="K249" s="218">
        <v>0</v>
      </c>
      <c r="L249" s="100">
        <f t="shared" si="44"/>
        <v>-46493</v>
      </c>
      <c r="N249" s="102"/>
    </row>
    <row r="250" spans="1:14" s="101" customFormat="1" ht="38.25" hidden="1" x14ac:dyDescent="0.2">
      <c r="A250" s="104"/>
      <c r="B250" s="25" t="s">
        <v>493</v>
      </c>
      <c r="C250" s="25" t="s">
        <v>366</v>
      </c>
      <c r="D250" s="25" t="s">
        <v>46</v>
      </c>
      <c r="E250" s="205" t="s">
        <v>368</v>
      </c>
      <c r="F250" s="54" t="s">
        <v>496</v>
      </c>
      <c r="G250" s="56">
        <v>0</v>
      </c>
      <c r="H250" s="160">
        <f t="shared" si="43"/>
        <v>0</v>
      </c>
      <c r="I250" s="167"/>
      <c r="J250" s="168"/>
      <c r="K250" s="176"/>
      <c r="L250" s="100">
        <f t="shared" si="44"/>
        <v>0</v>
      </c>
      <c r="N250" s="102"/>
    </row>
    <row r="251" spans="1:14" s="20" customFormat="1" ht="31.5" hidden="1" x14ac:dyDescent="0.2">
      <c r="A251" s="71" t="s">
        <v>1</v>
      </c>
      <c r="B251" s="25" t="s">
        <v>494</v>
      </c>
      <c r="C251" s="25" t="s">
        <v>495</v>
      </c>
      <c r="D251" s="25" t="s">
        <v>46</v>
      </c>
      <c r="E251" s="205" t="s">
        <v>492</v>
      </c>
      <c r="F251" s="54" t="s">
        <v>496</v>
      </c>
      <c r="G251" s="54"/>
      <c r="H251" s="160">
        <f t="shared" si="43"/>
        <v>0</v>
      </c>
      <c r="I251" s="56"/>
      <c r="J251" s="167"/>
      <c r="K251" s="168"/>
      <c r="L251" s="4">
        <f>SUM(I251:K251)</f>
        <v>0</v>
      </c>
    </row>
    <row r="252" spans="1:14" s="20" customFormat="1" hidden="1" x14ac:dyDescent="0.2">
      <c r="A252" s="69"/>
      <c r="B252" s="25"/>
      <c r="C252" s="25"/>
      <c r="D252" s="25"/>
      <c r="E252" s="16"/>
      <c r="F252" s="54"/>
      <c r="G252" s="54"/>
      <c r="H252" s="56"/>
      <c r="I252" s="56"/>
      <c r="J252" s="167"/>
      <c r="K252" s="168"/>
      <c r="L252" s="4">
        <f t="shared" si="21"/>
        <v>0</v>
      </c>
    </row>
    <row r="253" spans="1:14" s="20" customFormat="1" ht="31.5" hidden="1" x14ac:dyDescent="0.2">
      <c r="A253" s="69"/>
      <c r="B253" s="48" t="s">
        <v>256</v>
      </c>
      <c r="C253" s="39"/>
      <c r="D253" s="39"/>
      <c r="E253" s="40" t="s">
        <v>258</v>
      </c>
      <c r="F253" s="49"/>
      <c r="G253" s="49"/>
      <c r="H253" s="55">
        <f>SUM(H254:H255)</f>
        <v>0</v>
      </c>
      <c r="I253" s="55">
        <f t="shared" ref="I253:K253" si="45">SUM(I254:I255)</f>
        <v>0</v>
      </c>
      <c r="J253" s="55">
        <f t="shared" si="45"/>
        <v>0</v>
      </c>
      <c r="K253" s="55">
        <f t="shared" si="45"/>
        <v>0</v>
      </c>
      <c r="L253" s="4">
        <f>SUM(I253:K253)</f>
        <v>0</v>
      </c>
      <c r="N253" s="21">
        <f>H253-H255</f>
        <v>0</v>
      </c>
    </row>
    <row r="254" spans="1:14" s="20" customFormat="1" ht="63" hidden="1" x14ac:dyDescent="0.2">
      <c r="A254" s="69"/>
      <c r="B254" s="97" t="s">
        <v>257</v>
      </c>
      <c r="C254" s="98" t="s">
        <v>31</v>
      </c>
      <c r="D254" s="98" t="s">
        <v>26</v>
      </c>
      <c r="E254" s="99" t="s">
        <v>123</v>
      </c>
      <c r="F254" s="94" t="s">
        <v>232</v>
      </c>
      <c r="G254" s="95"/>
      <c r="H254" s="160">
        <f t="shared" ref="H254" si="46">I254+J254</f>
        <v>0</v>
      </c>
      <c r="I254" s="160"/>
      <c r="J254" s="163"/>
      <c r="K254" s="163"/>
      <c r="L254" s="100">
        <f t="shared" ref="L254" si="47">SUM(I254:K254)</f>
        <v>0</v>
      </c>
      <c r="M254" s="101"/>
      <c r="N254" s="102"/>
    </row>
    <row r="255" spans="1:14" s="20" customFormat="1" ht="43.5" hidden="1" customHeight="1" x14ac:dyDescent="0.2">
      <c r="A255" s="69"/>
      <c r="B255" s="25" t="s">
        <v>257</v>
      </c>
      <c r="C255" s="25" t="s">
        <v>31</v>
      </c>
      <c r="D255" s="25" t="s">
        <v>26</v>
      </c>
      <c r="E255" s="16" t="s">
        <v>123</v>
      </c>
      <c r="F255" s="54"/>
      <c r="G255" s="54"/>
      <c r="H255" s="56">
        <f>I255+J255</f>
        <v>0</v>
      </c>
      <c r="I255" s="56"/>
      <c r="J255" s="167"/>
      <c r="K255" s="168"/>
      <c r="L255" s="4">
        <f>SUM(I255:K255)</f>
        <v>0</v>
      </c>
    </row>
    <row r="256" spans="1:14" s="20" customFormat="1" ht="12" hidden="1" customHeight="1" x14ac:dyDescent="0.2">
      <c r="A256" s="69"/>
      <c r="B256" s="25"/>
      <c r="C256" s="25"/>
      <c r="D256" s="25"/>
      <c r="E256" s="16"/>
      <c r="F256" s="54"/>
      <c r="G256" s="54"/>
      <c r="H256" s="56"/>
      <c r="I256" s="56"/>
      <c r="J256" s="167"/>
      <c r="K256" s="168"/>
      <c r="L256" s="4">
        <f t="shared" si="21"/>
        <v>0</v>
      </c>
    </row>
    <row r="257" spans="1:14" s="20" customFormat="1" ht="48" hidden="1" thickBot="1" x14ac:dyDescent="0.25">
      <c r="A257" s="80"/>
      <c r="B257" s="45" t="s">
        <v>119</v>
      </c>
      <c r="C257" s="12"/>
      <c r="D257" s="14"/>
      <c r="E257" s="40" t="s">
        <v>69</v>
      </c>
      <c r="F257" s="30"/>
      <c r="G257" s="30"/>
      <c r="H257" s="55">
        <f>SUM(H258:H261)</f>
        <v>0</v>
      </c>
      <c r="I257" s="55">
        <f t="shared" ref="I257:K257" si="48">SUM(I258:I261)</f>
        <v>0</v>
      </c>
      <c r="J257" s="55">
        <f t="shared" si="48"/>
        <v>0</v>
      </c>
      <c r="K257" s="55">
        <f t="shared" si="48"/>
        <v>0</v>
      </c>
      <c r="L257" s="4">
        <f>SUM(I257:K257)</f>
        <v>0</v>
      </c>
    </row>
    <row r="258" spans="1:14" s="101" customFormat="1" ht="78" hidden="1" customHeight="1" x14ac:dyDescent="0.2">
      <c r="A258" s="103"/>
      <c r="B258" s="97" t="s">
        <v>218</v>
      </c>
      <c r="C258" s="98" t="s">
        <v>31</v>
      </c>
      <c r="D258" s="98" t="s">
        <v>26</v>
      </c>
      <c r="E258" s="99" t="s">
        <v>123</v>
      </c>
      <c r="F258" s="94" t="s">
        <v>350</v>
      </c>
      <c r="G258" s="95"/>
      <c r="H258" s="160">
        <f t="shared" ref="H258" si="49">I258+J258</f>
        <v>0</v>
      </c>
      <c r="I258" s="160"/>
      <c r="J258" s="163"/>
      <c r="K258" s="163"/>
      <c r="L258" s="100">
        <f t="shared" ref="L258" si="50">SUM(I258:K258)</f>
        <v>0</v>
      </c>
    </row>
    <row r="259" spans="1:14" s="101" customFormat="1" ht="69" hidden="1" customHeight="1" x14ac:dyDescent="0.2">
      <c r="A259" s="103"/>
      <c r="B259" s="97" t="s">
        <v>218</v>
      </c>
      <c r="C259" s="98" t="s">
        <v>31</v>
      </c>
      <c r="D259" s="98" t="s">
        <v>26</v>
      </c>
      <c r="E259" s="99" t="s">
        <v>123</v>
      </c>
      <c r="F259" s="94" t="s">
        <v>238</v>
      </c>
      <c r="G259" s="95"/>
      <c r="H259" s="160">
        <f t="shared" ref="H259:H261" si="51">I259+J259</f>
        <v>0</v>
      </c>
      <c r="I259" s="160"/>
      <c r="J259" s="163"/>
      <c r="K259" s="163"/>
      <c r="L259" s="100">
        <f t="shared" ref="L259:L260" si="52">SUM(I259:K259)</f>
        <v>0</v>
      </c>
    </row>
    <row r="260" spans="1:14" s="101" customFormat="1" ht="117" hidden="1" customHeight="1" x14ac:dyDescent="0.2">
      <c r="A260" s="103"/>
      <c r="B260" s="97" t="s">
        <v>556</v>
      </c>
      <c r="C260" s="98" t="s">
        <v>557</v>
      </c>
      <c r="D260" s="98" t="s">
        <v>558</v>
      </c>
      <c r="E260" s="99" t="s">
        <v>559</v>
      </c>
      <c r="F260" s="94" t="s">
        <v>560</v>
      </c>
      <c r="G260" s="95">
        <v>1000000</v>
      </c>
      <c r="H260" s="160">
        <f t="shared" si="51"/>
        <v>0</v>
      </c>
      <c r="I260" s="160"/>
      <c r="J260" s="163"/>
      <c r="K260" s="163"/>
      <c r="L260" s="100">
        <f t="shared" si="52"/>
        <v>0</v>
      </c>
    </row>
    <row r="261" spans="1:14" s="20" customFormat="1" ht="80.25" hidden="1" customHeight="1" x14ac:dyDescent="0.2">
      <c r="A261" s="27" t="s">
        <v>14</v>
      </c>
      <c r="B261" s="18" t="s">
        <v>414</v>
      </c>
      <c r="C261" s="25" t="s">
        <v>131</v>
      </c>
      <c r="D261" s="25" t="s">
        <v>43</v>
      </c>
      <c r="E261" s="13" t="s">
        <v>132</v>
      </c>
      <c r="F261" s="132" t="s">
        <v>399</v>
      </c>
      <c r="G261" s="30"/>
      <c r="H261" s="56">
        <f t="shared" si="51"/>
        <v>0</v>
      </c>
      <c r="I261" s="56"/>
      <c r="J261" s="56"/>
      <c r="K261" s="168"/>
      <c r="L261" s="4">
        <f>SUM(I261:K261)</f>
        <v>0</v>
      </c>
    </row>
    <row r="262" spans="1:14" hidden="1" x14ac:dyDescent="0.2">
      <c r="A262" s="71"/>
      <c r="B262" s="208"/>
      <c r="C262" s="209"/>
      <c r="D262" s="207"/>
      <c r="E262" s="114"/>
      <c r="F262" s="114"/>
      <c r="G262" s="187"/>
      <c r="H262" s="79"/>
      <c r="I262" s="79"/>
      <c r="J262" s="79"/>
      <c r="K262" s="210"/>
      <c r="L262" s="3">
        <f t="shared" ref="L262" si="53">SUM(I262:K262)</f>
        <v>0</v>
      </c>
    </row>
    <row r="263" spans="1:14" s="20" customFormat="1" ht="63" hidden="1" x14ac:dyDescent="0.2">
      <c r="A263" s="72"/>
      <c r="B263" s="48" t="s">
        <v>124</v>
      </c>
      <c r="C263" s="39"/>
      <c r="D263" s="39"/>
      <c r="E263" s="49" t="s">
        <v>74</v>
      </c>
      <c r="F263" s="57"/>
      <c r="G263" s="312"/>
      <c r="H263" s="55">
        <f>SUM(H264:H272)</f>
        <v>0</v>
      </c>
      <c r="I263" s="55">
        <f>SUM(I264:I272)</f>
        <v>0</v>
      </c>
      <c r="J263" s="55">
        <f t="shared" ref="J263:K263" si="54">SUM(J264:J272)</f>
        <v>0</v>
      </c>
      <c r="K263" s="55">
        <f t="shared" si="54"/>
        <v>0</v>
      </c>
      <c r="L263" s="4">
        <f>SUM(I263:K263)</f>
        <v>0</v>
      </c>
      <c r="N263" s="21"/>
    </row>
    <row r="264" spans="1:14" s="101" customFormat="1" ht="47.25" hidden="1" x14ac:dyDescent="0.25">
      <c r="A264" s="96"/>
      <c r="B264" s="208" t="s">
        <v>491</v>
      </c>
      <c r="C264" s="208" t="s">
        <v>92</v>
      </c>
      <c r="D264" s="208" t="s">
        <v>57</v>
      </c>
      <c r="E264" s="211" t="s">
        <v>56</v>
      </c>
      <c r="F264" s="194" t="s">
        <v>476</v>
      </c>
      <c r="G264" s="95"/>
      <c r="H264" s="212">
        <f>I264+J264</f>
        <v>0</v>
      </c>
      <c r="I264" s="212"/>
      <c r="J264" s="213"/>
      <c r="K264" s="213"/>
      <c r="L264" s="100">
        <f t="shared" ref="L264:L267" si="55">SUM(I264:K264)</f>
        <v>0</v>
      </c>
      <c r="N264" s="102"/>
    </row>
    <row r="265" spans="1:14" s="101" customFormat="1" ht="47.25" hidden="1" x14ac:dyDescent="0.25">
      <c r="A265" s="96"/>
      <c r="B265" s="14" t="s">
        <v>125</v>
      </c>
      <c r="C265" s="14" t="s">
        <v>126</v>
      </c>
      <c r="D265" s="14" t="s">
        <v>42</v>
      </c>
      <c r="E265" s="16" t="s">
        <v>82</v>
      </c>
      <c r="F265" s="217" t="s">
        <v>513</v>
      </c>
      <c r="G265" s="216"/>
      <c r="H265" s="212">
        <f>I265+J265</f>
        <v>0</v>
      </c>
      <c r="I265" s="212"/>
      <c r="J265" s="213"/>
      <c r="K265" s="213"/>
      <c r="L265" s="100">
        <f t="shared" si="55"/>
        <v>0</v>
      </c>
      <c r="N265" s="102"/>
    </row>
    <row r="266" spans="1:14" s="101" customFormat="1" ht="84" hidden="1" customHeight="1" x14ac:dyDescent="0.25">
      <c r="A266" s="104"/>
      <c r="B266" s="14" t="s">
        <v>125</v>
      </c>
      <c r="C266" s="14" t="s">
        <v>126</v>
      </c>
      <c r="D266" s="14" t="s">
        <v>42</v>
      </c>
      <c r="E266" s="16" t="s">
        <v>82</v>
      </c>
      <c r="F266" s="214" t="s">
        <v>547</v>
      </c>
      <c r="G266" s="313">
        <v>0</v>
      </c>
      <c r="H266" s="160">
        <f t="shared" ref="H266" si="56">I266+J266</f>
        <v>0</v>
      </c>
      <c r="I266" s="160"/>
      <c r="J266" s="163"/>
      <c r="K266" s="163"/>
      <c r="L266" s="100">
        <f t="shared" si="55"/>
        <v>0</v>
      </c>
      <c r="N266" s="102"/>
    </row>
    <row r="267" spans="1:14" s="101" customFormat="1" ht="78.75" hidden="1" x14ac:dyDescent="0.25">
      <c r="A267" s="104"/>
      <c r="B267" s="14" t="s">
        <v>125</v>
      </c>
      <c r="C267" s="14" t="s">
        <v>126</v>
      </c>
      <c r="D267" s="14" t="s">
        <v>42</v>
      </c>
      <c r="E267" s="16" t="s">
        <v>82</v>
      </c>
      <c r="F267" s="214" t="s">
        <v>548</v>
      </c>
      <c r="G267" s="313"/>
      <c r="H267" s="56">
        <f t="shared" ref="H267:H272" si="57">I267+J267</f>
        <v>0</v>
      </c>
      <c r="I267" s="160"/>
      <c r="J267" s="160"/>
      <c r="K267" s="160"/>
      <c r="L267" s="100">
        <f t="shared" si="55"/>
        <v>0</v>
      </c>
      <c r="N267" s="102"/>
    </row>
    <row r="268" spans="1:14" s="20" customFormat="1" ht="77.25" hidden="1" customHeight="1" x14ac:dyDescent="0.2">
      <c r="A268" s="67" t="s">
        <v>16</v>
      </c>
      <c r="B268" s="18" t="s">
        <v>125</v>
      </c>
      <c r="C268" s="18" t="s">
        <v>126</v>
      </c>
      <c r="D268" s="18" t="s">
        <v>42</v>
      </c>
      <c r="E268" s="16" t="s">
        <v>82</v>
      </c>
      <c r="F268" s="30" t="s">
        <v>474</v>
      </c>
      <c r="G268" s="30"/>
      <c r="H268" s="56">
        <f t="shared" si="57"/>
        <v>0</v>
      </c>
      <c r="I268" s="151"/>
      <c r="J268" s="170"/>
      <c r="K268" s="167"/>
      <c r="L268" s="4">
        <f t="shared" ref="L268:L273" si="58">SUM(I268:K268)</f>
        <v>0</v>
      </c>
    </row>
    <row r="269" spans="1:14" s="20" customFormat="1" ht="77.25" hidden="1" customHeight="1" x14ac:dyDescent="0.2">
      <c r="A269" s="67"/>
      <c r="B269" s="18" t="s">
        <v>471</v>
      </c>
      <c r="C269" s="18" t="s">
        <v>472</v>
      </c>
      <c r="D269" s="18" t="s">
        <v>42</v>
      </c>
      <c r="E269" s="192" t="s">
        <v>473</v>
      </c>
      <c r="F269" s="30" t="s">
        <v>513</v>
      </c>
      <c r="G269" s="30"/>
      <c r="H269" s="56">
        <f t="shared" si="57"/>
        <v>0</v>
      </c>
      <c r="I269" s="151"/>
      <c r="J269" s="170"/>
      <c r="K269" s="167"/>
      <c r="L269" s="4">
        <f t="shared" si="58"/>
        <v>0</v>
      </c>
    </row>
    <row r="270" spans="1:14" s="20" customFormat="1" ht="75" hidden="1" customHeight="1" x14ac:dyDescent="0.2">
      <c r="A270" s="67"/>
      <c r="B270" s="18" t="s">
        <v>471</v>
      </c>
      <c r="C270" s="18" t="s">
        <v>472</v>
      </c>
      <c r="D270" s="18" t="s">
        <v>42</v>
      </c>
      <c r="E270" s="192" t="s">
        <v>473</v>
      </c>
      <c r="F270" s="30" t="s">
        <v>474</v>
      </c>
      <c r="G270" s="30"/>
      <c r="H270" s="56">
        <f t="shared" si="57"/>
        <v>0</v>
      </c>
      <c r="I270" s="56"/>
      <c r="J270" s="170"/>
      <c r="K270" s="167"/>
      <c r="L270" s="4">
        <f t="shared" si="58"/>
        <v>0</v>
      </c>
    </row>
    <row r="271" spans="1:14" s="20" customFormat="1" ht="86.25" hidden="1" customHeight="1" x14ac:dyDescent="0.25">
      <c r="A271" s="314"/>
      <c r="B271" s="18" t="s">
        <v>517</v>
      </c>
      <c r="C271" s="18" t="s">
        <v>518</v>
      </c>
      <c r="D271" s="18" t="s">
        <v>49</v>
      </c>
      <c r="E271" s="192" t="s">
        <v>519</v>
      </c>
      <c r="F271" s="214" t="s">
        <v>548</v>
      </c>
      <c r="G271" s="327"/>
      <c r="H271" s="56">
        <f t="shared" si="57"/>
        <v>0</v>
      </c>
      <c r="I271" s="56"/>
      <c r="J271" s="167"/>
      <c r="K271" s="167"/>
      <c r="L271" s="4">
        <f t="shared" si="58"/>
        <v>0</v>
      </c>
    </row>
    <row r="272" spans="1:14" s="20" customFormat="1" ht="138.75" hidden="1" customHeight="1" x14ac:dyDescent="0.2">
      <c r="A272" s="67"/>
      <c r="B272" s="18" t="s">
        <v>128</v>
      </c>
      <c r="C272" s="18" t="s">
        <v>129</v>
      </c>
      <c r="D272" s="18" t="s">
        <v>49</v>
      </c>
      <c r="E272" s="32" t="s">
        <v>130</v>
      </c>
      <c r="F272" s="30" t="s">
        <v>127</v>
      </c>
      <c r="G272" s="30"/>
      <c r="H272" s="56">
        <f t="shared" si="57"/>
        <v>0</v>
      </c>
      <c r="I272" s="56"/>
      <c r="J272" s="170"/>
      <c r="K272" s="167"/>
      <c r="L272" s="4">
        <f t="shared" si="58"/>
        <v>0</v>
      </c>
    </row>
    <row r="273" spans="1:14" s="20" customFormat="1" hidden="1" x14ac:dyDescent="0.2">
      <c r="A273" s="31"/>
      <c r="B273" s="36"/>
      <c r="C273" s="36"/>
      <c r="D273" s="36"/>
      <c r="E273" s="37"/>
      <c r="F273" s="38"/>
      <c r="G273" s="38"/>
      <c r="H273" s="171"/>
      <c r="I273" s="171"/>
      <c r="J273" s="172"/>
      <c r="K273" s="168"/>
      <c r="L273" s="3">
        <f t="shared" si="58"/>
        <v>0</v>
      </c>
    </row>
    <row r="274" spans="1:14" s="20" customFormat="1" ht="63" x14ac:dyDescent="0.2">
      <c r="A274" s="61"/>
      <c r="B274" s="45" t="s">
        <v>97</v>
      </c>
      <c r="C274" s="39"/>
      <c r="D274" s="39"/>
      <c r="E274" s="40" t="s">
        <v>75</v>
      </c>
      <c r="F274" s="49"/>
      <c r="G274" s="49"/>
      <c r="H274" s="55">
        <f>SUM(H275:H283)</f>
        <v>16000</v>
      </c>
      <c r="I274" s="55">
        <f>SUM(I275:I283)</f>
        <v>16000</v>
      </c>
      <c r="J274" s="55">
        <f>SUM(J275:J283)</f>
        <v>0</v>
      </c>
      <c r="K274" s="55">
        <f>SUM(K275:K283)</f>
        <v>0</v>
      </c>
      <c r="L274" s="342">
        <f t="shared" si="21"/>
        <v>16000</v>
      </c>
      <c r="N274" s="21"/>
    </row>
    <row r="275" spans="1:14" s="20" customFormat="1" ht="63" hidden="1" x14ac:dyDescent="0.2">
      <c r="A275" s="61"/>
      <c r="B275" s="97" t="s">
        <v>252</v>
      </c>
      <c r="C275" s="98" t="s">
        <v>31</v>
      </c>
      <c r="D275" s="98" t="s">
        <v>26</v>
      </c>
      <c r="E275" s="99" t="s">
        <v>123</v>
      </c>
      <c r="F275" s="94" t="s">
        <v>232</v>
      </c>
      <c r="G275" s="95"/>
      <c r="H275" s="160">
        <f t="shared" ref="H275:H276" si="59">I275+J275</f>
        <v>0</v>
      </c>
      <c r="I275" s="160"/>
      <c r="J275" s="163"/>
      <c r="K275" s="163"/>
      <c r="L275" s="100">
        <f t="shared" ref="L275:L276" si="60">SUM(I275:K275)</f>
        <v>0</v>
      </c>
      <c r="N275" s="21"/>
    </row>
    <row r="276" spans="1:14" s="20" customFormat="1" ht="132.75" hidden="1" customHeight="1" x14ac:dyDescent="0.2">
      <c r="A276" s="61"/>
      <c r="B276" s="25" t="s">
        <v>372</v>
      </c>
      <c r="C276" s="25" t="s">
        <v>373</v>
      </c>
      <c r="D276" s="12" t="s">
        <v>31</v>
      </c>
      <c r="E276" s="13" t="s">
        <v>374</v>
      </c>
      <c r="F276" s="9" t="s">
        <v>375</v>
      </c>
      <c r="G276" s="95"/>
      <c r="H276" s="160">
        <f t="shared" si="59"/>
        <v>0</v>
      </c>
      <c r="I276" s="160"/>
      <c r="J276" s="163"/>
      <c r="K276" s="163"/>
      <c r="L276" s="100">
        <f t="shared" si="60"/>
        <v>0</v>
      </c>
      <c r="N276" s="21"/>
    </row>
    <row r="277" spans="1:14" s="101" customFormat="1" ht="47.25" hidden="1" x14ac:dyDescent="0.2">
      <c r="A277" s="96"/>
      <c r="B277" s="25" t="s">
        <v>244</v>
      </c>
      <c r="C277" s="25" t="s">
        <v>245</v>
      </c>
      <c r="D277" s="12" t="s">
        <v>31</v>
      </c>
      <c r="E277" s="16" t="s">
        <v>246</v>
      </c>
      <c r="F277" s="94" t="s">
        <v>214</v>
      </c>
      <c r="G277" s="95"/>
      <c r="H277" s="160">
        <f t="shared" ref="H277" si="61">I277+J277</f>
        <v>0</v>
      </c>
      <c r="I277" s="160"/>
      <c r="J277" s="160"/>
      <c r="K277" s="160"/>
      <c r="L277" s="100">
        <f t="shared" ref="L277" si="62">SUM(I277:K277)</f>
        <v>0</v>
      </c>
      <c r="N277" s="102"/>
    </row>
    <row r="278" spans="1:14" s="20" customFormat="1" ht="63" hidden="1" x14ac:dyDescent="0.2">
      <c r="A278" s="61"/>
      <c r="B278" s="25" t="s">
        <v>98</v>
      </c>
      <c r="C278" s="25" t="s">
        <v>99</v>
      </c>
      <c r="D278" s="51" t="s">
        <v>31</v>
      </c>
      <c r="E278" s="11" t="s">
        <v>100</v>
      </c>
      <c r="F278" s="94" t="s">
        <v>232</v>
      </c>
      <c r="G278" s="95"/>
      <c r="H278" s="160">
        <f t="shared" ref="H278" si="63">I278+J278</f>
        <v>0</v>
      </c>
      <c r="I278" s="160"/>
      <c r="J278" s="163"/>
      <c r="K278" s="163"/>
      <c r="L278" s="100">
        <f t="shared" ref="L278:L279" si="64">SUM(I278:K278)</f>
        <v>0</v>
      </c>
      <c r="N278" s="21"/>
    </row>
    <row r="279" spans="1:14" s="20" customFormat="1" ht="48" hidden="1" customHeight="1" x14ac:dyDescent="0.2">
      <c r="A279" s="61"/>
      <c r="B279" s="25" t="s">
        <v>98</v>
      </c>
      <c r="C279" s="25" t="s">
        <v>99</v>
      </c>
      <c r="D279" s="51" t="s">
        <v>31</v>
      </c>
      <c r="E279" s="11" t="s">
        <v>100</v>
      </c>
      <c r="F279" s="43" t="s">
        <v>459</v>
      </c>
      <c r="G279" s="95"/>
      <c r="H279" s="56">
        <f>I279+J279</f>
        <v>0</v>
      </c>
      <c r="I279" s="151"/>
      <c r="J279" s="184"/>
      <c r="K279" s="159"/>
      <c r="L279" s="4">
        <f t="shared" si="64"/>
        <v>0</v>
      </c>
      <c r="N279" s="21"/>
    </row>
    <row r="280" spans="1:14" s="20" customFormat="1" ht="45.75" customHeight="1" x14ac:dyDescent="0.2">
      <c r="A280" s="66" t="s">
        <v>6</v>
      </c>
      <c r="B280" s="25" t="s">
        <v>98</v>
      </c>
      <c r="C280" s="25" t="s">
        <v>99</v>
      </c>
      <c r="D280" s="51" t="s">
        <v>31</v>
      </c>
      <c r="E280" s="11" t="s">
        <v>100</v>
      </c>
      <c r="F280" s="58" t="s">
        <v>435</v>
      </c>
      <c r="G280" s="58"/>
      <c r="H280" s="56">
        <f t="shared" ref="H280:H283" si="65">I280+J280</f>
        <v>16000</v>
      </c>
      <c r="I280" s="155">
        <v>16000</v>
      </c>
      <c r="J280" s="173"/>
      <c r="K280" s="168"/>
      <c r="L280" s="342">
        <f t="shared" si="21"/>
        <v>16000</v>
      </c>
    </row>
    <row r="281" spans="1:14" s="20" customFormat="1" ht="49.5" hidden="1" customHeight="1" x14ac:dyDescent="0.2">
      <c r="A281" s="66"/>
      <c r="B281" s="25" t="s">
        <v>98</v>
      </c>
      <c r="C281" s="25" t="s">
        <v>99</v>
      </c>
      <c r="D281" s="51" t="s">
        <v>31</v>
      </c>
      <c r="E281" s="11" t="s">
        <v>100</v>
      </c>
      <c r="F281" s="30" t="s">
        <v>477</v>
      </c>
      <c r="G281" s="30"/>
      <c r="H281" s="56">
        <f t="shared" si="65"/>
        <v>0</v>
      </c>
      <c r="I281" s="155"/>
      <c r="J281" s="173"/>
      <c r="K281" s="168"/>
      <c r="L281" s="4">
        <f t="shared" si="21"/>
        <v>0</v>
      </c>
    </row>
    <row r="282" spans="1:14" s="20" customFormat="1" ht="61.5" hidden="1" customHeight="1" x14ac:dyDescent="0.2">
      <c r="A282" s="66"/>
      <c r="B282" s="25" t="s">
        <v>98</v>
      </c>
      <c r="C282" s="25" t="s">
        <v>99</v>
      </c>
      <c r="D282" s="51" t="s">
        <v>31</v>
      </c>
      <c r="E282" s="11" t="s">
        <v>100</v>
      </c>
      <c r="F282" s="112" t="s">
        <v>524</v>
      </c>
      <c r="G282" s="30"/>
      <c r="H282" s="56">
        <f t="shared" si="65"/>
        <v>0</v>
      </c>
      <c r="I282" s="56"/>
      <c r="J282" s="165"/>
      <c r="K282" s="168"/>
      <c r="L282" s="4">
        <f t="shared" si="21"/>
        <v>0</v>
      </c>
    </row>
    <row r="283" spans="1:14" s="20" customFormat="1" ht="63" hidden="1" x14ac:dyDescent="0.2">
      <c r="A283" s="66" t="s">
        <v>6</v>
      </c>
      <c r="B283" s="25" t="s">
        <v>236</v>
      </c>
      <c r="C283" s="25" t="s">
        <v>229</v>
      </c>
      <c r="D283" s="191" t="s">
        <v>469</v>
      </c>
      <c r="E283" s="190" t="s">
        <v>468</v>
      </c>
      <c r="F283" s="30" t="s">
        <v>439</v>
      </c>
      <c r="G283" s="30"/>
      <c r="H283" s="56">
        <f t="shared" si="65"/>
        <v>0</v>
      </c>
      <c r="I283" s="56"/>
      <c r="J283" s="165"/>
      <c r="K283" s="168"/>
      <c r="L283" s="4">
        <f t="shared" si="21"/>
        <v>0</v>
      </c>
    </row>
    <row r="284" spans="1:14" ht="39" customHeight="1" x14ac:dyDescent="0.2">
      <c r="A284" s="315"/>
      <c r="B284" s="219"/>
      <c r="C284" s="219"/>
      <c r="D284" s="219"/>
      <c r="E284" s="219" t="s">
        <v>3</v>
      </c>
      <c r="F284" s="222"/>
      <c r="G284" s="316"/>
      <c r="H284" s="229">
        <f>H11+H26+H58+H86+H97+H147+H205+H219+H200+H223+H231+H247+H253+H257+H263++H274+H133</f>
        <v>270648167.5</v>
      </c>
      <c r="I284" s="229">
        <f>I11+I26+I58+I86+I97+I147+I205+I219+I200+I223+I231+I247+I253+I257+I263++I274+I133</f>
        <v>122967969.5</v>
      </c>
      <c r="J284" s="229">
        <f>J11+J26+J58+J86+J97+J147+J205+J219+J200+J223+J231+J247+J253+J257+J263++J274+J133</f>
        <v>147680198</v>
      </c>
      <c r="K284" s="229">
        <f>K11+K26+K58+K86+K97+K147+K205+K219+K200+K223+K231+K247+K253+K257+K263++K274+K133</f>
        <v>147680198</v>
      </c>
      <c r="L284" s="186">
        <f>L11+L26+L58+L86+L97+L147+L205+L219+L200+L223+L231+L247+L253+L257+L263++L274+L133</f>
        <v>418328365</v>
      </c>
      <c r="N284" s="22"/>
    </row>
    <row r="285" spans="1:14" s="20" customFormat="1" ht="18.75" hidden="1" customHeight="1" x14ac:dyDescent="0.2">
      <c r="A285" s="6"/>
      <c r="B285" s="6"/>
      <c r="C285" s="6"/>
      <c r="D285" s="6"/>
      <c r="E285" s="7"/>
      <c r="F285" s="7"/>
      <c r="G285" s="7"/>
      <c r="H285" s="7"/>
      <c r="I285" s="33"/>
      <c r="J285" s="21"/>
      <c r="K285" s="21"/>
      <c r="L285" s="4">
        <f t="shared" si="21"/>
        <v>0</v>
      </c>
    </row>
    <row r="286" spans="1:14" ht="18.75" customHeight="1" x14ac:dyDescent="0.2">
      <c r="L286" s="3"/>
    </row>
    <row r="287" spans="1:14" ht="111" customHeight="1" x14ac:dyDescent="0.45">
      <c r="B287" s="189" t="s">
        <v>543</v>
      </c>
      <c r="C287" s="189"/>
      <c r="D287" s="189"/>
      <c r="E287" s="189"/>
      <c r="F287" s="137"/>
      <c r="G287" s="34"/>
      <c r="H287" s="350" t="s">
        <v>544</v>
      </c>
      <c r="I287" s="350"/>
      <c r="J287" s="350"/>
    </row>
    <row r="288" spans="1:14" ht="20.25" x14ac:dyDescent="0.2">
      <c r="A288" s="68"/>
      <c r="B288" s="124"/>
      <c r="C288" s="124"/>
      <c r="D288" s="124"/>
      <c r="E288" s="125"/>
      <c r="F288" s="126"/>
      <c r="G288" s="35"/>
      <c r="H288" s="128"/>
      <c r="I288" s="129"/>
      <c r="J288" s="130"/>
      <c r="K288" s="130"/>
      <c r="L288" s="128"/>
    </row>
    <row r="289" spans="4:12" ht="43.5" hidden="1" customHeight="1" x14ac:dyDescent="0.2">
      <c r="H289" s="185"/>
      <c r="I289" s="185"/>
      <c r="J289" s="185"/>
      <c r="K289" s="185"/>
    </row>
    <row r="290" spans="4:12" hidden="1" x14ac:dyDescent="0.2">
      <c r="F290" s="116">
        <v>180</v>
      </c>
      <c r="H290" s="127">
        <f>H14+H15+H16+H17+H18+H19+H201+H202+H225+H233+H251</f>
        <v>2100000</v>
      </c>
      <c r="I290" s="127">
        <f>I14+I15+I16+I17+I18+I19+I201+I202+I225+I233+I251</f>
        <v>2100000</v>
      </c>
      <c r="J290" s="127">
        <f>J14+J15+J16+J17+J18+J19+J201+J202+J225+J233+J251</f>
        <v>0</v>
      </c>
      <c r="K290" s="127">
        <f>K14+K15+K16+K17+K18+K19+K201+K202+K225+K233+K251</f>
        <v>0</v>
      </c>
      <c r="L290" s="127"/>
    </row>
    <row r="291" spans="4:12" hidden="1" x14ac:dyDescent="0.2"/>
    <row r="292" spans="4:12" hidden="1" x14ac:dyDescent="0.2"/>
    <row r="293" spans="4:12" hidden="1" x14ac:dyDescent="0.2">
      <c r="D293" s="181" t="s">
        <v>286</v>
      </c>
      <c r="E293" s="115">
        <v>180</v>
      </c>
      <c r="H293" s="127">
        <f>H14+H15+H16+H17+H18+H19</f>
        <v>100000</v>
      </c>
      <c r="I293" s="127">
        <f>I14+I15+I16+I17+I18+I19</f>
        <v>100000</v>
      </c>
      <c r="J293" s="127">
        <f>J14+J15+J16+J17+J18+J19</f>
        <v>0</v>
      </c>
      <c r="K293" s="127">
        <f>K14+K15+K16+K17+K18+K19</f>
        <v>0</v>
      </c>
    </row>
    <row r="294" spans="4:12" hidden="1" x14ac:dyDescent="0.2">
      <c r="H294" s="127"/>
      <c r="J294" s="127"/>
      <c r="K294" s="127"/>
    </row>
    <row r="295" spans="4:12" hidden="1" x14ac:dyDescent="0.2">
      <c r="D295" s="181" t="s">
        <v>287</v>
      </c>
      <c r="E295" s="115">
        <v>180</v>
      </c>
      <c r="H295" s="127">
        <f>H59</f>
        <v>0</v>
      </c>
      <c r="I295" s="127">
        <f>I59</f>
        <v>0</v>
      </c>
      <c r="J295" s="127">
        <f>J59</f>
        <v>0</v>
      </c>
      <c r="K295" s="127">
        <f>K59</f>
        <v>0</v>
      </c>
    </row>
    <row r="296" spans="4:12" hidden="1" x14ac:dyDescent="0.2">
      <c r="D296" s="181" t="s">
        <v>288</v>
      </c>
      <c r="H296" s="127"/>
      <c r="J296" s="127"/>
      <c r="K296" s="127"/>
    </row>
    <row r="297" spans="4:12" hidden="1" x14ac:dyDescent="0.2">
      <c r="D297" s="181" t="s">
        <v>289</v>
      </c>
      <c r="H297" s="127">
        <f>H98</f>
        <v>0</v>
      </c>
      <c r="I297" s="127">
        <f>I98</f>
        <v>0</v>
      </c>
      <c r="J297" s="127">
        <f>J98</f>
        <v>0</v>
      </c>
      <c r="K297" s="127">
        <f>K98</f>
        <v>0</v>
      </c>
    </row>
    <row r="298" spans="4:12" hidden="1" x14ac:dyDescent="0.2">
      <c r="D298" s="181" t="s">
        <v>392</v>
      </c>
      <c r="H298" s="127">
        <f>H134</f>
        <v>-1200000</v>
      </c>
      <c r="I298" s="127">
        <f>I134</f>
        <v>-1200000</v>
      </c>
      <c r="J298" s="127">
        <f>J134</f>
        <v>0</v>
      </c>
      <c r="K298" s="127">
        <f>K134</f>
        <v>0</v>
      </c>
    </row>
    <row r="299" spans="4:12" hidden="1" x14ac:dyDescent="0.2">
      <c r="D299" s="181" t="s">
        <v>290</v>
      </c>
      <c r="H299" s="127">
        <f>H148</f>
        <v>0</v>
      </c>
      <c r="I299" s="127">
        <f>I148</f>
        <v>0</v>
      </c>
      <c r="J299" s="127">
        <f>J148</f>
        <v>0</v>
      </c>
      <c r="K299" s="127">
        <f>K148</f>
        <v>0</v>
      </c>
    </row>
    <row r="300" spans="4:12" hidden="1" x14ac:dyDescent="0.2">
      <c r="D300" s="181" t="s">
        <v>291</v>
      </c>
      <c r="H300" s="127">
        <f>H201+H202</f>
        <v>2000000</v>
      </c>
      <c r="I300" s="127">
        <f>I201+I202</f>
        <v>2000000</v>
      </c>
      <c r="J300" s="127">
        <f>J201+J202</f>
        <v>0</v>
      </c>
      <c r="K300" s="127">
        <f>K201+K202</f>
        <v>0</v>
      </c>
    </row>
    <row r="301" spans="4:12" hidden="1" x14ac:dyDescent="0.2">
      <c r="D301" s="181" t="s">
        <v>292</v>
      </c>
      <c r="H301" s="127">
        <f>H224+H225+H226+H229</f>
        <v>0</v>
      </c>
      <c r="I301" s="127">
        <f>I224+I225+I226+I229</f>
        <v>0</v>
      </c>
      <c r="J301" s="127">
        <f>J224+J225+J226+J229</f>
        <v>0</v>
      </c>
      <c r="K301" s="127">
        <f>K224+K225+K226+K229</f>
        <v>0</v>
      </c>
    </row>
    <row r="302" spans="4:12" hidden="1" x14ac:dyDescent="0.2">
      <c r="D302" s="181" t="s">
        <v>293</v>
      </c>
      <c r="H302" s="127">
        <f>H233+H234</f>
        <v>0</v>
      </c>
      <c r="I302" s="127">
        <f>I233+I234</f>
        <v>0</v>
      </c>
      <c r="J302" s="127">
        <f>J233+J234</f>
        <v>0</v>
      </c>
      <c r="K302" s="127">
        <f>K233+K234</f>
        <v>0</v>
      </c>
    </row>
    <row r="303" spans="4:12" hidden="1" x14ac:dyDescent="0.2">
      <c r="D303" s="181" t="s">
        <v>454</v>
      </c>
      <c r="H303" s="127">
        <f>H248+H251</f>
        <v>0</v>
      </c>
      <c r="I303" s="127">
        <f>I248+I251</f>
        <v>0</v>
      </c>
      <c r="J303" s="127">
        <f>J248+J251</f>
        <v>0</v>
      </c>
      <c r="K303" s="127">
        <f>K248+K251</f>
        <v>0</v>
      </c>
    </row>
    <row r="304" spans="4:12" hidden="1" x14ac:dyDescent="0.2">
      <c r="D304" s="181" t="s">
        <v>294</v>
      </c>
      <c r="H304" s="127">
        <f>H258</f>
        <v>0</v>
      </c>
      <c r="I304" s="127">
        <f>I258</f>
        <v>0</v>
      </c>
      <c r="J304" s="127">
        <f>J258</f>
        <v>0</v>
      </c>
      <c r="K304" s="127">
        <f>K258</f>
        <v>0</v>
      </c>
    </row>
    <row r="305" spans="4:11" hidden="1" x14ac:dyDescent="0.2">
      <c r="D305" s="181" t="s">
        <v>295</v>
      </c>
      <c r="H305" s="127">
        <f>H264</f>
        <v>0</v>
      </c>
      <c r="I305" s="127">
        <f>I264</f>
        <v>0</v>
      </c>
      <c r="J305" s="127">
        <f>J264</f>
        <v>0</v>
      </c>
      <c r="K305" s="127">
        <f>K264</f>
        <v>0</v>
      </c>
    </row>
    <row r="306" spans="4:11" hidden="1" x14ac:dyDescent="0.2">
      <c r="D306" s="181" t="s">
        <v>296</v>
      </c>
      <c r="H306" s="127" t="e">
        <f>#REF!+H280+#REF!+H282+#REF!</f>
        <v>#REF!</v>
      </c>
      <c r="I306" s="127" t="e">
        <f>#REF!+I280+#REF!+I282+#REF!</f>
        <v>#REF!</v>
      </c>
      <c r="J306" s="127" t="e">
        <f>#REF!+J280+#REF!+J282+#REF!</f>
        <v>#REF!</v>
      </c>
      <c r="K306" s="127" t="e">
        <f>#REF!+K280+#REF!+K282+#REF!</f>
        <v>#REF!</v>
      </c>
    </row>
    <row r="307" spans="4:11" hidden="1" x14ac:dyDescent="0.2">
      <c r="H307" s="127">
        <f>SUBTOTAL(9,H293:H306)</f>
        <v>0</v>
      </c>
      <c r="I307" s="127">
        <f t="shared" ref="I307:K307" si="66">SUBTOTAL(9,I293:I306)</f>
        <v>0</v>
      </c>
      <c r="J307" s="127">
        <f t="shared" si="66"/>
        <v>0</v>
      </c>
      <c r="K307" s="127">
        <f t="shared" si="66"/>
        <v>0</v>
      </c>
    </row>
  </sheetData>
  <autoFilter ref="A4:L285">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customFilters>
        <customFilter operator="notEqual" val="0"/>
      </customFilters>
    </filterColumn>
  </autoFilter>
  <mergeCells count="20">
    <mergeCell ref="I1:K1"/>
    <mergeCell ref="I2:K2"/>
    <mergeCell ref="B5:K5"/>
    <mergeCell ref="B6:K6"/>
    <mergeCell ref="B12:B13"/>
    <mergeCell ref="C12:C13"/>
    <mergeCell ref="D12:D13"/>
    <mergeCell ref="E12:E13"/>
    <mergeCell ref="H287:J287"/>
    <mergeCell ref="A3:K3"/>
    <mergeCell ref="J8:K8"/>
    <mergeCell ref="B8:B9"/>
    <mergeCell ref="C8:C9"/>
    <mergeCell ref="D8:D9"/>
    <mergeCell ref="E8:E9"/>
    <mergeCell ref="F8:F9"/>
    <mergeCell ref="G8:G9"/>
    <mergeCell ref="H8:H9"/>
    <mergeCell ref="I8:I9"/>
    <mergeCell ref="B4:K4"/>
  </mergeCells>
  <phoneticPr fontId="19" type="noConversion"/>
  <hyperlinks>
    <hyperlink ref="E153" r:id="rId1" tooltip="Теплова енергія" display="https://uk.wikipedia.org/wiki/%D0%A2%D0%B5%D0%BF%D0%BB%D0%BE%D0%B2%D0%B0_%D0%B5%D0%BD%D0%B5%D1%80%D0%B3%D1%96%D1%8F"/>
  </hyperlinks>
  <printOptions horizontalCentered="1"/>
  <pageMargins left="1.1811023622047245" right="0.39370078740157483" top="0.78740157480314965" bottom="0.31496062992125984" header="0" footer="0.74803149606299213"/>
  <pageSetup paperSize="9" scale="42" fitToHeight="0" orientation="portrait" r:id="rId2"/>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 6</vt:lpstr>
      <vt:lpstr>'дод 6'!Заголовки_для_печати</vt:lpstr>
      <vt:lpstr>'дод 6'!Область_печати</vt:lpstr>
    </vt:vector>
  </TitlesOfParts>
  <Company>Бюджетный отдел</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Козарук</dc:creator>
  <cp:lastModifiedBy>user</cp:lastModifiedBy>
  <cp:lastPrinted>2023-07-03T10:43:23Z</cp:lastPrinted>
  <dcterms:created xsi:type="dcterms:W3CDTF">2001-11-20T06:18:58Z</dcterms:created>
  <dcterms:modified xsi:type="dcterms:W3CDTF">2023-07-06T14:07:41Z</dcterms:modified>
</cp:coreProperties>
</file>