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BRAIN\shared\MSOffice\35 сесія  8 скликання від   05.07.2023\Внесення змін до показників бюджету\відправка 03.07.2023\"/>
    </mc:Choice>
  </mc:AlternateContent>
  <xr:revisionPtr revIDLastSave="0" documentId="13_ncr:1_{1251C380-4CCE-44C6-953F-5E0768A95889}" xr6:coauthVersionLast="47" xr6:coauthVersionMax="47" xr10:uidLastSave="{00000000-0000-0000-0000-000000000000}"/>
  <bookViews>
    <workbookView xWindow="-120" yWindow="-120" windowWidth="29040" windowHeight="15840" tabRatio="550" xr2:uid="{00000000-000D-0000-FFFF-FFFF00000000}"/>
  </bookViews>
  <sheets>
    <sheet name="Дод 3" sheetId="7" r:id="rId1"/>
  </sheets>
  <definedNames>
    <definedName name="_xlnm._FilterDatabase" localSheetId="0" hidden="1">'Дод 3'!$D$13:$T$438</definedName>
    <definedName name="_xlnm.Print_Titles" localSheetId="0">'Дод 3'!$9:$12</definedName>
    <definedName name="_xlnm.Print_Area" localSheetId="0">'Дод 3'!$D$1:$S$437</definedName>
  </definedNames>
  <calcPr calcId="191029"/>
</workbook>
</file>

<file path=xl/calcChain.xml><?xml version="1.0" encoding="utf-8"?>
<calcChain xmlns="http://schemas.openxmlformats.org/spreadsheetml/2006/main">
  <c r="I40" i="7" l="1"/>
  <c r="H423" i="7"/>
  <c r="X239" i="7"/>
  <c r="I95" i="7" l="1"/>
  <c r="I143" i="7" l="1"/>
  <c r="J143" i="7"/>
  <c r="K143" i="7"/>
  <c r="M184" i="7" l="1"/>
  <c r="R361" i="7" l="1"/>
  <c r="N361" i="7"/>
  <c r="I361" i="7"/>
  <c r="L349" i="7"/>
  <c r="J153" i="7" l="1"/>
  <c r="K153" i="7"/>
  <c r="L153" i="7"/>
  <c r="M153" i="7"/>
  <c r="N153" i="7"/>
  <c r="O153" i="7"/>
  <c r="P153" i="7"/>
  <c r="Q153" i="7"/>
  <c r="R153" i="7"/>
  <c r="H156" i="7" l="1"/>
  <c r="S156" i="7" s="1"/>
  <c r="H154" i="7"/>
  <c r="S154" i="7" s="1"/>
  <c r="I153" i="7"/>
  <c r="S153" i="7" l="1"/>
  <c r="T154" i="7"/>
  <c r="H153" i="7"/>
  <c r="T153" i="7" s="1"/>
  <c r="T156" i="7"/>
  <c r="H148" i="7"/>
  <c r="U285" i="7" l="1"/>
  <c r="L384" i="7"/>
  <c r="L383" i="7" s="1"/>
  <c r="L380" i="7"/>
  <c r="J380" i="7"/>
  <c r="K380" i="7"/>
  <c r="I380" i="7"/>
  <c r="M385" i="7"/>
  <c r="M384" i="7" s="1"/>
  <c r="M383" i="7" s="1"/>
  <c r="H385" i="7"/>
  <c r="R384" i="7"/>
  <c r="R383" i="7" s="1"/>
  <c r="Q384" i="7"/>
  <c r="Q383" i="7" s="1"/>
  <c r="P384" i="7"/>
  <c r="P383" i="7" s="1"/>
  <c r="O384" i="7"/>
  <c r="O383" i="7" s="1"/>
  <c r="N384" i="7"/>
  <c r="N383" i="7" s="1"/>
  <c r="K384" i="7"/>
  <c r="K383" i="7" s="1"/>
  <c r="J384" i="7"/>
  <c r="J383" i="7" s="1"/>
  <c r="I384" i="7"/>
  <c r="I383" i="7" s="1"/>
  <c r="H380" i="7" l="1"/>
  <c r="H384" i="7"/>
  <c r="S385" i="7"/>
  <c r="S384" i="7" s="1"/>
  <c r="S383" i="7" s="1"/>
  <c r="H383" i="7" l="1"/>
  <c r="T383" i="7" s="1"/>
  <c r="T384" i="7"/>
  <c r="H158" i="7" l="1"/>
  <c r="T158" i="7" s="1"/>
  <c r="I157" i="7"/>
  <c r="I152" i="7" s="1"/>
  <c r="H150" i="7" l="1"/>
  <c r="H151" i="7" l="1"/>
  <c r="R244" i="7" l="1"/>
  <c r="Q244" i="7"/>
  <c r="P244" i="7"/>
  <c r="O244" i="7"/>
  <c r="N244" i="7"/>
  <c r="L244" i="7"/>
  <c r="K244" i="7"/>
  <c r="J244" i="7"/>
  <c r="I244" i="7"/>
  <c r="M245" i="7" l="1"/>
  <c r="H245" i="7"/>
  <c r="V245" i="7" l="1"/>
  <c r="U245" i="7"/>
  <c r="T245" i="7"/>
  <c r="S245" i="7"/>
  <c r="W245" i="7" s="1"/>
  <c r="J225" i="7" l="1"/>
  <c r="K225" i="7"/>
  <c r="L225" i="7"/>
  <c r="N225" i="7"/>
  <c r="O225" i="7"/>
  <c r="P225" i="7"/>
  <c r="Q225" i="7"/>
  <c r="R225" i="7"/>
  <c r="I225" i="7"/>
  <c r="H228" i="7"/>
  <c r="T228" i="7" s="1"/>
  <c r="I195" i="7"/>
  <c r="S228" i="7" l="1"/>
  <c r="U406" i="7" l="1"/>
  <c r="I167" i="7" l="1"/>
  <c r="H174" i="7" l="1"/>
  <c r="T174" i="7" s="1"/>
  <c r="M176" i="7"/>
  <c r="H176" i="7"/>
  <c r="T176" i="7" l="1"/>
  <c r="S176" i="7"/>
  <c r="U146" i="7"/>
  <c r="U144" i="7"/>
  <c r="U158" i="7"/>
  <c r="U151" i="7"/>
  <c r="U150" i="7"/>
  <c r="U148" i="7"/>
  <c r="U363" i="7"/>
  <c r="U413" i="7"/>
  <c r="O216" i="7" l="1"/>
  <c r="P216" i="7"/>
  <c r="Q216" i="7"/>
  <c r="R216" i="7"/>
  <c r="N216" i="7"/>
  <c r="L216" i="7"/>
  <c r="K216" i="7"/>
  <c r="J216" i="7"/>
  <c r="I216" i="7"/>
  <c r="M217" i="7"/>
  <c r="H217" i="7"/>
  <c r="M186" i="7"/>
  <c r="U186" i="7" s="1"/>
  <c r="V217" i="7" l="1"/>
  <c r="U217" i="7"/>
  <c r="S217" i="7"/>
  <c r="W217" i="7" s="1"/>
  <c r="M216" i="7"/>
  <c r="T217" i="7"/>
  <c r="H216" i="7"/>
  <c r="V216" i="7" l="1"/>
  <c r="U216" i="7"/>
  <c r="S216" i="7"/>
  <c r="W216" i="7" s="1"/>
  <c r="T216" i="7"/>
  <c r="M121" i="7" l="1"/>
  <c r="T123" i="7"/>
  <c r="T124" i="7"/>
  <c r="T125" i="7"/>
  <c r="H121" i="7"/>
  <c r="I120" i="7"/>
  <c r="T122" i="7"/>
  <c r="Q120" i="7"/>
  <c r="O120" i="7"/>
  <c r="K120" i="7"/>
  <c r="P120" i="7"/>
  <c r="N120" i="7"/>
  <c r="L120" i="7"/>
  <c r="J120" i="7"/>
  <c r="M120" i="7" l="1"/>
  <c r="U120" i="7" s="1"/>
  <c r="U121" i="7"/>
  <c r="R120" i="7"/>
  <c r="T121" i="7"/>
  <c r="S121" i="7"/>
  <c r="S120" i="7" s="1"/>
  <c r="H120" i="7"/>
  <c r="T120" i="7" l="1"/>
  <c r="I231" i="7" l="1"/>
  <c r="H76" i="7" l="1"/>
  <c r="H62" i="7"/>
  <c r="H40" i="7"/>
  <c r="M294" i="7"/>
  <c r="H294" i="7"/>
  <c r="M293" i="7"/>
  <c r="H293" i="7"/>
  <c r="M292" i="7"/>
  <c r="U292" i="7" s="1"/>
  <c r="H292" i="7"/>
  <c r="M291" i="7"/>
  <c r="U291" i="7" s="1"/>
  <c r="H291" i="7"/>
  <c r="R290" i="7"/>
  <c r="Q290" i="7"/>
  <c r="P290" i="7"/>
  <c r="O290" i="7"/>
  <c r="N290" i="7"/>
  <c r="L290" i="7"/>
  <c r="K290" i="7"/>
  <c r="J290" i="7"/>
  <c r="I290" i="7"/>
  <c r="M87" i="7"/>
  <c r="M86" i="7" s="1"/>
  <c r="H87" i="7"/>
  <c r="R86" i="7"/>
  <c r="Q86" i="7"/>
  <c r="P86" i="7"/>
  <c r="O86" i="7"/>
  <c r="N86" i="7"/>
  <c r="L86" i="7"/>
  <c r="K86" i="7"/>
  <c r="J86" i="7"/>
  <c r="I86" i="7"/>
  <c r="M85" i="7"/>
  <c r="M84" i="7" s="1"/>
  <c r="H85" i="7"/>
  <c r="H84" i="7" s="1"/>
  <c r="R84" i="7"/>
  <c r="Q84" i="7"/>
  <c r="P84" i="7"/>
  <c r="O84" i="7"/>
  <c r="N84" i="7"/>
  <c r="L84" i="7"/>
  <c r="K84" i="7"/>
  <c r="J84" i="7"/>
  <c r="I84" i="7"/>
  <c r="M83" i="7"/>
  <c r="M82" i="7" s="1"/>
  <c r="H83" i="7"/>
  <c r="R82" i="7"/>
  <c r="Q82" i="7"/>
  <c r="P82" i="7"/>
  <c r="O82" i="7"/>
  <c r="N82" i="7"/>
  <c r="L82" i="7"/>
  <c r="K82" i="7"/>
  <c r="J82" i="7"/>
  <c r="I82" i="7"/>
  <c r="M81" i="7"/>
  <c r="M80" i="7" s="1"/>
  <c r="H81" i="7"/>
  <c r="R80" i="7"/>
  <c r="Q80" i="7"/>
  <c r="P80" i="7"/>
  <c r="O80" i="7"/>
  <c r="N80" i="7"/>
  <c r="L80" i="7"/>
  <c r="K80" i="7"/>
  <c r="J80" i="7"/>
  <c r="I80" i="7"/>
  <c r="M78" i="7"/>
  <c r="U78" i="7" s="1"/>
  <c r="H78" i="7"/>
  <c r="R77" i="7"/>
  <c r="Q77" i="7"/>
  <c r="P77" i="7"/>
  <c r="O77" i="7"/>
  <c r="N77" i="7"/>
  <c r="L77" i="7"/>
  <c r="K77" i="7"/>
  <c r="J77" i="7"/>
  <c r="I77" i="7"/>
  <c r="M76" i="7"/>
  <c r="U76" i="7" s="1"/>
  <c r="M75" i="7"/>
  <c r="H75" i="7"/>
  <c r="M74" i="7"/>
  <c r="H74" i="7"/>
  <c r="M73" i="7"/>
  <c r="H73" i="7"/>
  <c r="M72" i="7"/>
  <c r="H72" i="7"/>
  <c r="M71" i="7"/>
  <c r="H71" i="7"/>
  <c r="M70" i="7"/>
  <c r="H70" i="7"/>
  <c r="M69" i="7"/>
  <c r="H69" i="7"/>
  <c r="M68" i="7"/>
  <c r="U68" i="7" s="1"/>
  <c r="H68" i="7"/>
  <c r="M67" i="7"/>
  <c r="H67" i="7"/>
  <c r="M66" i="7"/>
  <c r="H66" i="7"/>
  <c r="M65" i="7"/>
  <c r="H65" i="7"/>
  <c r="M64" i="7"/>
  <c r="U64" i="7" s="1"/>
  <c r="H64" i="7"/>
  <c r="M63" i="7"/>
  <c r="U63" i="7" s="1"/>
  <c r="H63" i="7"/>
  <c r="M62" i="7"/>
  <c r="U62" i="7" s="1"/>
  <c r="M61" i="7"/>
  <c r="H61" i="7"/>
  <c r="M60" i="7"/>
  <c r="H60" i="7"/>
  <c r="M59" i="7"/>
  <c r="H59" i="7"/>
  <c r="M58" i="7"/>
  <c r="H58" i="7"/>
  <c r="M57" i="7"/>
  <c r="U57" i="7" s="1"/>
  <c r="H57" i="7"/>
  <c r="M56" i="7"/>
  <c r="U56" i="7" s="1"/>
  <c r="H56" i="7"/>
  <c r="M55" i="7"/>
  <c r="H55" i="7"/>
  <c r="M54" i="7"/>
  <c r="H54" i="7"/>
  <c r="M53" i="7"/>
  <c r="H53" i="7"/>
  <c r="M52" i="7"/>
  <c r="H52" i="7"/>
  <c r="M51" i="7"/>
  <c r="H51" i="7"/>
  <c r="M50" i="7"/>
  <c r="H50" i="7"/>
  <c r="M49" i="7"/>
  <c r="H49" i="7"/>
  <c r="M48" i="7"/>
  <c r="H48" i="7"/>
  <c r="M47" i="7"/>
  <c r="H47" i="7"/>
  <c r="M46" i="7"/>
  <c r="H46" i="7"/>
  <c r="M45" i="7"/>
  <c r="H45" i="7"/>
  <c r="M44" i="7"/>
  <c r="H44" i="7"/>
  <c r="M43" i="7"/>
  <c r="H43" i="7"/>
  <c r="M42" i="7"/>
  <c r="U42" i="7" s="1"/>
  <c r="H42" i="7"/>
  <c r="M41" i="7"/>
  <c r="U41" i="7" s="1"/>
  <c r="H41" i="7"/>
  <c r="M40" i="7"/>
  <c r="U40" i="7" s="1"/>
  <c r="M39" i="7"/>
  <c r="U39" i="7" s="1"/>
  <c r="H39" i="7"/>
  <c r="R38" i="7"/>
  <c r="Q38" i="7"/>
  <c r="P38" i="7"/>
  <c r="O38" i="7"/>
  <c r="N38" i="7"/>
  <c r="L38" i="7"/>
  <c r="K38" i="7"/>
  <c r="J38" i="7"/>
  <c r="M290" i="7" l="1"/>
  <c r="U290" i="7" s="1"/>
  <c r="R79" i="7"/>
  <c r="N79" i="7"/>
  <c r="H290" i="7"/>
  <c r="M77" i="7"/>
  <c r="U77" i="7" s="1"/>
  <c r="H80" i="7"/>
  <c r="P79" i="7"/>
  <c r="L79" i="7"/>
  <c r="H82" i="7"/>
  <c r="S82" i="7" s="1"/>
  <c r="S83" i="7"/>
  <c r="H86" i="7"/>
  <c r="S87" i="7"/>
  <c r="S86" i="7" s="1"/>
  <c r="M38" i="7"/>
  <c r="U38" i="7" s="1"/>
  <c r="J79" i="7"/>
  <c r="K79" i="7"/>
  <c r="I38" i="7"/>
  <c r="H38" i="7"/>
  <c r="H77" i="7"/>
  <c r="S78" i="7"/>
  <c r="O79" i="7"/>
  <c r="Q79" i="7"/>
  <c r="S85" i="7"/>
  <c r="S84" i="7" s="1"/>
  <c r="S291" i="7"/>
  <c r="S292" i="7"/>
  <c r="S293" i="7"/>
  <c r="S294" i="7"/>
  <c r="M79" i="7"/>
  <c r="S80" i="7"/>
  <c r="S39" i="7"/>
  <c r="S40" i="7"/>
  <c r="S41" i="7"/>
  <c r="S42" i="7"/>
  <c r="S43" i="7"/>
  <c r="S44" i="7"/>
  <c r="S45" i="7"/>
  <c r="S46" i="7"/>
  <c r="S47" i="7"/>
  <c r="S48" i="7"/>
  <c r="S49" i="7"/>
  <c r="S50" i="7"/>
  <c r="S51" i="7"/>
  <c r="S52" i="7"/>
  <c r="S53" i="7"/>
  <c r="S54" i="7"/>
  <c r="S55" i="7"/>
  <c r="S56" i="7"/>
  <c r="S57" i="7"/>
  <c r="S58" i="7"/>
  <c r="S59" i="7"/>
  <c r="S60" i="7"/>
  <c r="S61" i="7"/>
  <c r="S62" i="7"/>
  <c r="S63" i="7"/>
  <c r="S64" i="7"/>
  <c r="S65" i="7"/>
  <c r="S66" i="7"/>
  <c r="S67" i="7"/>
  <c r="S68" i="7"/>
  <c r="S69" i="7"/>
  <c r="S70" i="7"/>
  <c r="S71" i="7"/>
  <c r="S72" i="7"/>
  <c r="S73" i="7"/>
  <c r="S74" i="7"/>
  <c r="S75" i="7"/>
  <c r="S76" i="7"/>
  <c r="I79" i="7"/>
  <c r="S81" i="7"/>
  <c r="J358" i="7"/>
  <c r="K358" i="7"/>
  <c r="L358" i="7"/>
  <c r="O358" i="7"/>
  <c r="P358" i="7"/>
  <c r="Q358" i="7"/>
  <c r="M360" i="7"/>
  <c r="U360" i="7" s="1"/>
  <c r="H360" i="7"/>
  <c r="I358" i="7"/>
  <c r="H358" i="7" l="1"/>
  <c r="S77" i="7"/>
  <c r="H79" i="7"/>
  <c r="S79" i="7"/>
  <c r="S290" i="7"/>
  <c r="S38" i="7"/>
  <c r="S360" i="7"/>
  <c r="T360" i="7"/>
  <c r="R358" i="7" l="1"/>
  <c r="N358" i="7"/>
  <c r="M324" i="7" l="1"/>
  <c r="U324" i="7" s="1"/>
  <c r="R323" i="7"/>
  <c r="Q323" i="7"/>
  <c r="P323" i="7"/>
  <c r="O323" i="7"/>
  <c r="N323" i="7"/>
  <c r="L323" i="7"/>
  <c r="K323" i="7"/>
  <c r="J323" i="7"/>
  <c r="I323" i="7"/>
  <c r="H324" i="7"/>
  <c r="T324" i="7" l="1"/>
  <c r="M323" i="7"/>
  <c r="U323" i="7" s="1"/>
  <c r="S324" i="7"/>
  <c r="S323" i="7" s="1"/>
  <c r="H323" i="7"/>
  <c r="T323" i="7" l="1"/>
  <c r="M348" i="7"/>
  <c r="T359" i="7" l="1"/>
  <c r="I16" i="7" l="1"/>
  <c r="W359" i="7"/>
  <c r="M361" i="7" l="1"/>
  <c r="U361" i="7" s="1"/>
  <c r="H362" i="7" l="1"/>
  <c r="R248" i="7" l="1"/>
  <c r="Q248" i="7"/>
  <c r="P248" i="7"/>
  <c r="O248" i="7"/>
  <c r="N248" i="7"/>
  <c r="L248" i="7"/>
  <c r="K248" i="7"/>
  <c r="J248" i="7"/>
  <c r="I248" i="7"/>
  <c r="M251" i="7"/>
  <c r="H251" i="7"/>
  <c r="S251" i="7" l="1"/>
  <c r="W251" i="7" s="1"/>
  <c r="T251" i="7"/>
  <c r="V251" i="7"/>
  <c r="V413" i="7" l="1"/>
  <c r="V148" i="7"/>
  <c r="V144" i="7"/>
  <c r="S148" i="7" l="1"/>
  <c r="T148" i="7" l="1"/>
  <c r="M134" i="7" l="1"/>
  <c r="V134" i="7" s="1"/>
  <c r="H134" i="7"/>
  <c r="T134" i="7" l="1"/>
  <c r="S134" i="7"/>
  <c r="M187" i="7" l="1"/>
  <c r="V187" i="7" l="1"/>
  <c r="U187" i="7"/>
  <c r="N314" i="7"/>
  <c r="O314" i="7"/>
  <c r="P314" i="7"/>
  <c r="Q314" i="7"/>
  <c r="R314" i="7"/>
  <c r="M356" i="7" l="1"/>
  <c r="M357" i="7"/>
  <c r="M95" i="7" l="1"/>
  <c r="V95" i="7" l="1"/>
  <c r="U95" i="7"/>
  <c r="M175" i="7"/>
  <c r="U175" i="7" s="1"/>
  <c r="H175" i="7"/>
  <c r="T175" i="7" l="1"/>
  <c r="S175" i="7"/>
  <c r="U174" i="7"/>
  <c r="M268" i="7" l="1"/>
  <c r="H268" i="7" l="1"/>
  <c r="T268" i="7" l="1"/>
  <c r="S268" i="7"/>
  <c r="M397" i="7" l="1"/>
  <c r="H397" i="7"/>
  <c r="M396" i="7"/>
  <c r="H396" i="7"/>
  <c r="R395" i="7"/>
  <c r="Q395" i="7"/>
  <c r="P395" i="7"/>
  <c r="O395" i="7"/>
  <c r="N395" i="7"/>
  <c r="L395" i="7"/>
  <c r="K395" i="7"/>
  <c r="J395" i="7"/>
  <c r="I395" i="7"/>
  <c r="M371" i="7"/>
  <c r="H371" i="7"/>
  <c r="J369" i="7"/>
  <c r="K369" i="7"/>
  <c r="L369" i="7"/>
  <c r="N369" i="7"/>
  <c r="O369" i="7"/>
  <c r="P369" i="7"/>
  <c r="Q369" i="7"/>
  <c r="R369" i="7"/>
  <c r="I369" i="7"/>
  <c r="H377" i="7"/>
  <c r="M377" i="7"/>
  <c r="M370" i="7"/>
  <c r="H370" i="7"/>
  <c r="I374" i="7"/>
  <c r="H369" i="7" l="1"/>
  <c r="M395" i="7"/>
  <c r="T377" i="7"/>
  <c r="M369" i="7"/>
  <c r="S377" i="7"/>
  <c r="H395" i="7"/>
  <c r="T396" i="7"/>
  <c r="T397" i="7"/>
  <c r="S396" i="7"/>
  <c r="S397" i="7"/>
  <c r="S371" i="7"/>
  <c r="T371" i="7"/>
  <c r="T370" i="7"/>
  <c r="S370" i="7"/>
  <c r="J141" i="7"/>
  <c r="K141" i="7"/>
  <c r="L141" i="7"/>
  <c r="M141" i="7"/>
  <c r="O141" i="7"/>
  <c r="P141" i="7"/>
  <c r="Q141" i="7"/>
  <c r="R141" i="7"/>
  <c r="I141" i="7"/>
  <c r="H142" i="7"/>
  <c r="T369" i="7" l="1"/>
  <c r="T395" i="7"/>
  <c r="S369" i="7"/>
  <c r="H141" i="7"/>
  <c r="S395" i="7"/>
  <c r="S142" i="7"/>
  <c r="S141" i="7" s="1"/>
  <c r="M326" i="7"/>
  <c r="M327" i="7"/>
  <c r="H327" i="7"/>
  <c r="H326" i="7"/>
  <c r="R325" i="7"/>
  <c r="Q325" i="7"/>
  <c r="P325" i="7"/>
  <c r="O325" i="7"/>
  <c r="N325" i="7"/>
  <c r="L325" i="7"/>
  <c r="K325" i="7"/>
  <c r="J325" i="7"/>
  <c r="I325" i="7"/>
  <c r="M325" i="7" l="1"/>
  <c r="H325" i="7"/>
  <c r="T326" i="7"/>
  <c r="T327" i="7"/>
  <c r="S327" i="7"/>
  <c r="S326" i="7"/>
  <c r="O271" i="7"/>
  <c r="P271" i="7"/>
  <c r="Q271" i="7"/>
  <c r="R271" i="7"/>
  <c r="N271" i="7"/>
  <c r="J271" i="7"/>
  <c r="K271" i="7"/>
  <c r="L271" i="7"/>
  <c r="I271" i="7"/>
  <c r="M272" i="7"/>
  <c r="H272" i="7"/>
  <c r="U272" i="7" l="1"/>
  <c r="V272" i="7"/>
  <c r="T325" i="7"/>
  <c r="S325" i="7"/>
  <c r="M271" i="7"/>
  <c r="T272" i="7"/>
  <c r="S272" i="7"/>
  <c r="W272" i="7" s="1"/>
  <c r="U271" i="7" l="1"/>
  <c r="V271" i="7"/>
  <c r="M351" i="7"/>
  <c r="H351" i="7"/>
  <c r="M350" i="7"/>
  <c r="H350" i="7"/>
  <c r="R349" i="7"/>
  <c r="Q349" i="7"/>
  <c r="P349" i="7"/>
  <c r="O349" i="7"/>
  <c r="N349" i="7"/>
  <c r="K349" i="7"/>
  <c r="J349" i="7"/>
  <c r="I349" i="7"/>
  <c r="T88" i="7"/>
  <c r="T130" i="7"/>
  <c r="T210" i="7"/>
  <c r="T238" i="7"/>
  <c r="T274" i="7"/>
  <c r="T284" i="7"/>
  <c r="T328" i="7"/>
  <c r="T337" i="7"/>
  <c r="T343" i="7"/>
  <c r="T385" i="7"/>
  <c r="T405" i="7"/>
  <c r="T411" i="7"/>
  <c r="T413" i="7"/>
  <c r="T419" i="7"/>
  <c r="T435" i="7"/>
  <c r="T350" i="7" l="1"/>
  <c r="S351" i="7"/>
  <c r="H349" i="7"/>
  <c r="M349" i="7"/>
  <c r="S350" i="7"/>
  <c r="T351" i="7"/>
  <c r="S349" i="7" l="1"/>
  <c r="T349" i="7"/>
  <c r="M273" i="7" l="1"/>
  <c r="H273" i="7"/>
  <c r="T273" i="7" l="1"/>
  <c r="H271" i="7"/>
  <c r="T271" i="7" s="1"/>
  <c r="S273" i="7"/>
  <c r="S271" i="7" s="1"/>
  <c r="W271" i="7" l="1"/>
  <c r="J399" i="7"/>
  <c r="K399" i="7"/>
  <c r="L399" i="7"/>
  <c r="N399" i="7"/>
  <c r="O399" i="7"/>
  <c r="P399" i="7"/>
  <c r="Q399" i="7"/>
  <c r="R399" i="7"/>
  <c r="I399" i="7"/>
  <c r="M401" i="7"/>
  <c r="H401" i="7"/>
  <c r="M362" i="7"/>
  <c r="M358" i="7" s="1"/>
  <c r="U358" i="7" s="1"/>
  <c r="T362" i="7" l="1"/>
  <c r="T401" i="7"/>
  <c r="S401" i="7"/>
  <c r="W401" i="7" s="1"/>
  <c r="S362" i="7"/>
  <c r="H357" i="7" l="1"/>
  <c r="T357" i="7" s="1"/>
  <c r="N352" i="7"/>
  <c r="O352" i="7"/>
  <c r="P352" i="7"/>
  <c r="Q352" i="7"/>
  <c r="R352" i="7"/>
  <c r="J352" i="7"/>
  <c r="K352" i="7"/>
  <c r="L352" i="7"/>
  <c r="I352" i="7"/>
  <c r="S357" i="7" l="1"/>
  <c r="W357" i="7" s="1"/>
  <c r="H352" i="7"/>
  <c r="M24" i="7"/>
  <c r="H24" i="7"/>
  <c r="T24" i="7" l="1"/>
  <c r="S24" i="7"/>
  <c r="R16" i="7"/>
  <c r="R20" i="7" l="1"/>
  <c r="Q20" i="7"/>
  <c r="P20" i="7"/>
  <c r="O20" i="7"/>
  <c r="N20" i="7"/>
  <c r="J20" i="7"/>
  <c r="K20" i="7"/>
  <c r="L20" i="7"/>
  <c r="I20" i="7"/>
  <c r="M21" i="7"/>
  <c r="H21" i="7"/>
  <c r="T21" i="7" l="1"/>
  <c r="M20" i="7"/>
  <c r="H20" i="7"/>
  <c r="S21" i="7"/>
  <c r="M209" i="7" l="1"/>
  <c r="H209" i="7"/>
  <c r="R208" i="7"/>
  <c r="Q208" i="7"/>
  <c r="P208" i="7"/>
  <c r="O208" i="7"/>
  <c r="N208" i="7"/>
  <c r="L208" i="7"/>
  <c r="K208" i="7"/>
  <c r="J208" i="7"/>
  <c r="I208" i="7"/>
  <c r="T209" i="7" l="1"/>
  <c r="M208" i="7"/>
  <c r="S209" i="7"/>
  <c r="H208" i="7"/>
  <c r="J132" i="7"/>
  <c r="K132" i="7"/>
  <c r="L132" i="7"/>
  <c r="N132" i="7"/>
  <c r="O132" i="7"/>
  <c r="P132" i="7"/>
  <c r="Q132" i="7"/>
  <c r="R132" i="7"/>
  <c r="I132" i="7"/>
  <c r="H135" i="7"/>
  <c r="T135" i="7" s="1"/>
  <c r="T208" i="7" l="1"/>
  <c r="H132" i="7"/>
  <c r="S208" i="7"/>
  <c r="M432" i="7" l="1"/>
  <c r="N305" i="7"/>
  <c r="S432" i="7" l="1"/>
  <c r="T432" i="7"/>
  <c r="M26" i="7"/>
  <c r="M25" i="7" s="1"/>
  <c r="H26" i="7"/>
  <c r="R25" i="7"/>
  <c r="Q25" i="7"/>
  <c r="P25" i="7"/>
  <c r="O25" i="7"/>
  <c r="N25" i="7"/>
  <c r="L25" i="7"/>
  <c r="K25" i="7"/>
  <c r="J25" i="7"/>
  <c r="I25" i="7"/>
  <c r="H25" i="7" l="1"/>
  <c r="T26" i="7"/>
  <c r="S26" i="7"/>
  <c r="S25" i="7" s="1"/>
  <c r="T25" i="7" l="1"/>
  <c r="M416" i="7"/>
  <c r="M423" i="7"/>
  <c r="M414" i="7"/>
  <c r="H416" i="7"/>
  <c r="H417" i="7"/>
  <c r="S417" i="7" l="1"/>
  <c r="T417" i="7"/>
  <c r="T416" i="7"/>
  <c r="M412" i="7"/>
  <c r="S416" i="7"/>
  <c r="R305" i="7" l="1"/>
  <c r="Q305" i="7"/>
  <c r="I192" i="7" l="1"/>
  <c r="T84" i="7" l="1"/>
  <c r="T85" i="7"/>
  <c r="T83" i="7" l="1"/>
  <c r="M133" i="7" l="1"/>
  <c r="H133" i="7"/>
  <c r="S135" i="7"/>
  <c r="M132" i="7" l="1"/>
  <c r="U132" i="7" s="1"/>
  <c r="U133" i="7"/>
  <c r="T133" i="7"/>
  <c r="S133" i="7"/>
  <c r="S132" i="7" s="1"/>
  <c r="T132" i="7" l="1"/>
  <c r="V132" i="7"/>
  <c r="J157" i="7"/>
  <c r="J152" i="7" s="1"/>
  <c r="K157" i="7"/>
  <c r="K152" i="7" s="1"/>
  <c r="L157" i="7"/>
  <c r="L152" i="7" s="1"/>
  <c r="M157" i="7"/>
  <c r="M152" i="7" s="1"/>
  <c r="N157" i="7"/>
  <c r="N152" i="7" s="1"/>
  <c r="O157" i="7"/>
  <c r="O152" i="7" s="1"/>
  <c r="P157" i="7"/>
  <c r="P152" i="7" s="1"/>
  <c r="Q157" i="7"/>
  <c r="Q152" i="7" s="1"/>
  <c r="R157" i="7"/>
  <c r="R152" i="7" s="1"/>
  <c r="H157" i="7" l="1"/>
  <c r="T157" i="7" s="1"/>
  <c r="H152" i="7"/>
  <c r="U157" i="7"/>
  <c r="M431" i="7"/>
  <c r="H433" i="7"/>
  <c r="M433" i="7"/>
  <c r="U433" i="7" s="1"/>
  <c r="S158" i="7"/>
  <c r="T152" i="7" l="1"/>
  <c r="S152" i="7"/>
  <c r="T433" i="7"/>
  <c r="S157" i="7"/>
  <c r="S433" i="7"/>
  <c r="M215" i="7" l="1"/>
  <c r="V215" i="7" s="1"/>
  <c r="H215" i="7"/>
  <c r="M214" i="7"/>
  <c r="H214" i="7"/>
  <c r="R213" i="7"/>
  <c r="Q213" i="7"/>
  <c r="P213" i="7"/>
  <c r="O213" i="7"/>
  <c r="N213" i="7"/>
  <c r="L213" i="7"/>
  <c r="K213" i="7"/>
  <c r="N236" i="7"/>
  <c r="N235" i="7" s="1"/>
  <c r="N234" i="7" s="1"/>
  <c r="P236" i="7"/>
  <c r="P235" i="7" s="1"/>
  <c r="P234" i="7" s="1"/>
  <c r="Q236" i="7"/>
  <c r="Q235" i="7" s="1"/>
  <c r="Q234" i="7" s="1"/>
  <c r="R236" i="7"/>
  <c r="R235" i="7" s="1"/>
  <c r="R234" i="7" s="1"/>
  <c r="O236" i="7"/>
  <c r="J236" i="7"/>
  <c r="J235" i="7" s="1"/>
  <c r="J234" i="7" s="1"/>
  <c r="K236" i="7"/>
  <c r="K235" i="7" s="1"/>
  <c r="K234" i="7" s="1"/>
  <c r="L236" i="7"/>
  <c r="L235" i="7" s="1"/>
  <c r="L234" i="7" s="1"/>
  <c r="I236" i="7"/>
  <c r="I235" i="7" s="1"/>
  <c r="M237" i="7"/>
  <c r="H237" i="7"/>
  <c r="M233" i="7"/>
  <c r="H233" i="7"/>
  <c r="M232" i="7"/>
  <c r="U232" i="7" s="1"/>
  <c r="H232" i="7"/>
  <c r="R231" i="7"/>
  <c r="Q231" i="7"/>
  <c r="P231" i="7"/>
  <c r="O231" i="7"/>
  <c r="N231" i="7"/>
  <c r="L231" i="7"/>
  <c r="H231" i="7" s="1"/>
  <c r="K231" i="7"/>
  <c r="J231" i="7"/>
  <c r="M230" i="7"/>
  <c r="H230" i="7"/>
  <c r="R229" i="7"/>
  <c r="Q229" i="7"/>
  <c r="P229" i="7"/>
  <c r="O229" i="7"/>
  <c r="N229" i="7"/>
  <c r="L229" i="7"/>
  <c r="K229" i="7"/>
  <c r="J229" i="7"/>
  <c r="I229" i="7"/>
  <c r="M227" i="7"/>
  <c r="H227" i="7"/>
  <c r="M226" i="7"/>
  <c r="H226" i="7"/>
  <c r="M224" i="7"/>
  <c r="H224" i="7"/>
  <c r="M223" i="7"/>
  <c r="H223" i="7"/>
  <c r="R222" i="7"/>
  <c r="Q222" i="7"/>
  <c r="P222" i="7"/>
  <c r="O222" i="7"/>
  <c r="N222" i="7"/>
  <c r="L222" i="7"/>
  <c r="K222" i="7"/>
  <c r="J222" i="7"/>
  <c r="I222" i="7"/>
  <c r="M221" i="7"/>
  <c r="H221" i="7"/>
  <c r="M220" i="7"/>
  <c r="H220" i="7"/>
  <c r="R219" i="7"/>
  <c r="Q219" i="7"/>
  <c r="P219" i="7"/>
  <c r="O219" i="7"/>
  <c r="N219" i="7"/>
  <c r="L219" i="7"/>
  <c r="K219" i="7"/>
  <c r="J219" i="7"/>
  <c r="I219" i="7"/>
  <c r="M225" i="7" l="1"/>
  <c r="I218" i="7"/>
  <c r="K218" i="7"/>
  <c r="K212" i="7" s="1"/>
  <c r="K211" i="7" s="1"/>
  <c r="N218" i="7"/>
  <c r="N212" i="7" s="1"/>
  <c r="N211" i="7" s="1"/>
  <c r="P218" i="7"/>
  <c r="P212" i="7" s="1"/>
  <c r="P211" i="7" s="1"/>
  <c r="R218" i="7"/>
  <c r="R212" i="7" s="1"/>
  <c r="R211" i="7" s="1"/>
  <c r="J218" i="7"/>
  <c r="L218" i="7"/>
  <c r="L212" i="7" s="1"/>
  <c r="L211" i="7" s="1"/>
  <c r="O218" i="7"/>
  <c r="Q218" i="7"/>
  <c r="S230" i="7"/>
  <c r="S232" i="7"/>
  <c r="S233" i="7"/>
  <c r="S224" i="7"/>
  <c r="S226" i="7"/>
  <c r="S227" i="7"/>
  <c r="V233" i="7"/>
  <c r="U233" i="7"/>
  <c r="V214" i="7"/>
  <c r="U214" i="7"/>
  <c r="V221" i="7"/>
  <c r="U221" i="7"/>
  <c r="V220" i="7"/>
  <c r="U220" i="7"/>
  <c r="V223" i="7"/>
  <c r="U223" i="7"/>
  <c r="T215" i="7"/>
  <c r="T223" i="7"/>
  <c r="T224" i="7"/>
  <c r="T237" i="7"/>
  <c r="T214" i="7"/>
  <c r="T230" i="7"/>
  <c r="T232" i="7"/>
  <c r="T233" i="7"/>
  <c r="T220" i="7"/>
  <c r="T221" i="7"/>
  <c r="T226" i="7"/>
  <c r="T227" i="7"/>
  <c r="J213" i="7"/>
  <c r="M229" i="7"/>
  <c r="M213" i="7"/>
  <c r="U213" i="7" s="1"/>
  <c r="H229" i="7"/>
  <c r="M231" i="7"/>
  <c r="S231" i="7" s="1"/>
  <c r="Q212" i="7"/>
  <c r="Q211" i="7" s="1"/>
  <c r="M219" i="7"/>
  <c r="S214" i="7"/>
  <c r="W214" i="7" s="1"/>
  <c r="S223" i="7"/>
  <c r="W223" i="7" s="1"/>
  <c r="S215" i="7"/>
  <c r="W215" i="7" s="1"/>
  <c r="I213" i="7"/>
  <c r="M236" i="7"/>
  <c r="S237" i="7"/>
  <c r="O235" i="7"/>
  <c r="H235" i="7"/>
  <c r="I234" i="7"/>
  <c r="H234" i="7" s="1"/>
  <c r="H236" i="7"/>
  <c r="S220" i="7"/>
  <c r="H222" i="7"/>
  <c r="H219" i="7"/>
  <c r="S221" i="7"/>
  <c r="H225" i="7"/>
  <c r="M222" i="7"/>
  <c r="S225" i="7" l="1"/>
  <c r="S229" i="7"/>
  <c r="I212" i="7"/>
  <c r="I211" i="7" s="1"/>
  <c r="M218" i="7"/>
  <c r="V219" i="7"/>
  <c r="U219" i="7"/>
  <c r="V222" i="7"/>
  <c r="U222" i="7"/>
  <c r="V231" i="7"/>
  <c r="U231" i="7"/>
  <c r="V213" i="7"/>
  <c r="J212" i="7"/>
  <c r="J211" i="7" s="1"/>
  <c r="T236" i="7"/>
  <c r="T222" i="7"/>
  <c r="T231" i="7"/>
  <c r="T225" i="7"/>
  <c r="T219" i="7"/>
  <c r="T229" i="7"/>
  <c r="S222" i="7"/>
  <c r="S213" i="7"/>
  <c r="H213" i="7"/>
  <c r="T213" i="7" s="1"/>
  <c r="M235" i="7"/>
  <c r="T235" i="7" s="1"/>
  <c r="O234" i="7"/>
  <c r="M234" i="7" s="1"/>
  <c r="T234" i="7" s="1"/>
  <c r="S236" i="7"/>
  <c r="S219" i="7"/>
  <c r="W222" i="7" l="1"/>
  <c r="S218" i="7"/>
  <c r="V218" i="7"/>
  <c r="U218" i="7"/>
  <c r="W213" i="7"/>
  <c r="M212" i="7"/>
  <c r="O212" i="7"/>
  <c r="O211" i="7" s="1"/>
  <c r="H218" i="7"/>
  <c r="T218" i="7" s="1"/>
  <c r="H212" i="7"/>
  <c r="S234" i="7"/>
  <c r="S235" i="7"/>
  <c r="M211" i="7" l="1"/>
  <c r="U211" i="7" s="1"/>
  <c r="U212" i="7"/>
  <c r="W218" i="7"/>
  <c r="S212" i="7"/>
  <c r="S211" i="7" s="1"/>
  <c r="V212" i="7"/>
  <c r="T212" i="7"/>
  <c r="H211" i="7"/>
  <c r="V211" i="7" l="1"/>
  <c r="W212" i="7"/>
  <c r="T211" i="7"/>
  <c r="W211" i="7" l="1"/>
  <c r="I138" i="7"/>
  <c r="M255" i="7" l="1"/>
  <c r="H255" i="7"/>
  <c r="T255" i="7" l="1"/>
  <c r="S255" i="7"/>
  <c r="M307" i="7" l="1"/>
  <c r="I305" i="7"/>
  <c r="J305" i="7"/>
  <c r="K305" i="7"/>
  <c r="L305" i="7"/>
  <c r="O305" i="7"/>
  <c r="P305" i="7"/>
  <c r="H307" i="7"/>
  <c r="T307" i="7" l="1"/>
  <c r="S307" i="7"/>
  <c r="I185" i="7" l="1"/>
  <c r="I128" i="7" l="1"/>
  <c r="J128" i="7"/>
  <c r="K128" i="7"/>
  <c r="L128" i="7"/>
  <c r="N128" i="7"/>
  <c r="P128" i="7"/>
  <c r="Q128" i="7"/>
  <c r="R128" i="7"/>
  <c r="O128" i="7"/>
  <c r="H128" i="7" l="1"/>
  <c r="I149" i="7" l="1"/>
  <c r="H147" i="7"/>
  <c r="T147" i="7" s="1"/>
  <c r="T146" i="7"/>
  <c r="T151" i="7"/>
  <c r="S150" i="7" l="1"/>
  <c r="W150" i="7" s="1"/>
  <c r="T150" i="7"/>
  <c r="H165" i="7"/>
  <c r="H183" i="7"/>
  <c r="V41" i="7"/>
  <c r="H139" i="7" l="1"/>
  <c r="T139" i="7" s="1"/>
  <c r="H422" i="7"/>
  <c r="H431" i="7"/>
  <c r="T431" i="7" s="1"/>
  <c r="S431" i="7" l="1"/>
  <c r="H109" i="7"/>
  <c r="J138" i="7" l="1"/>
  <c r="K138" i="7"/>
  <c r="L138" i="7"/>
  <c r="M138" i="7"/>
  <c r="N138" i="7"/>
  <c r="O138" i="7"/>
  <c r="P138" i="7"/>
  <c r="Q138" i="7"/>
  <c r="R138" i="7"/>
  <c r="H144" i="7"/>
  <c r="T144" i="7" s="1"/>
  <c r="L143" i="7"/>
  <c r="M143" i="7"/>
  <c r="N143" i="7"/>
  <c r="N142" i="7" s="1"/>
  <c r="O143" i="7"/>
  <c r="P143" i="7"/>
  <c r="Q143" i="7"/>
  <c r="R143" i="7"/>
  <c r="J149" i="7"/>
  <c r="K149" i="7"/>
  <c r="L149" i="7"/>
  <c r="H149" i="7" s="1"/>
  <c r="M149" i="7"/>
  <c r="N149" i="7"/>
  <c r="O149" i="7"/>
  <c r="P149" i="7"/>
  <c r="Q149" i="7"/>
  <c r="R149" i="7"/>
  <c r="I145" i="7"/>
  <c r="I140" i="7" s="1"/>
  <c r="I137" i="7" s="1"/>
  <c r="J145" i="7"/>
  <c r="K145" i="7"/>
  <c r="L145" i="7"/>
  <c r="M145" i="7"/>
  <c r="N145" i="7"/>
  <c r="O145" i="7"/>
  <c r="P145" i="7"/>
  <c r="Q145" i="7"/>
  <c r="R145" i="7"/>
  <c r="S139" i="7"/>
  <c r="S146" i="7"/>
  <c r="S147" i="7"/>
  <c r="S151" i="7"/>
  <c r="U149" i="7" l="1"/>
  <c r="U143" i="7"/>
  <c r="U145" i="7"/>
  <c r="O140" i="7"/>
  <c r="O137" i="7" s="1"/>
  <c r="K140" i="7"/>
  <c r="K137" i="7" s="1"/>
  <c r="Q140" i="7"/>
  <c r="Q137" i="7" s="1"/>
  <c r="M140" i="7"/>
  <c r="M137" i="7" s="1"/>
  <c r="V143" i="7"/>
  <c r="R140" i="7"/>
  <c r="R137" i="7" s="1"/>
  <c r="P140" i="7"/>
  <c r="P137" i="7" s="1"/>
  <c r="L140" i="7"/>
  <c r="L137" i="7" s="1"/>
  <c r="J140" i="7"/>
  <c r="J137" i="7" s="1"/>
  <c r="N141" i="7"/>
  <c r="N140" i="7" s="1"/>
  <c r="N137" i="7" s="1"/>
  <c r="T142" i="7"/>
  <c r="T149" i="7"/>
  <c r="H145" i="7"/>
  <c r="H138" i="7"/>
  <c r="S149" i="7"/>
  <c r="W149" i="7" s="1"/>
  <c r="H143" i="7"/>
  <c r="T143" i="7" s="1"/>
  <c r="S144" i="7"/>
  <c r="U140" i="7" l="1"/>
  <c r="V140" i="7"/>
  <c r="N136" i="7"/>
  <c r="T141" i="7"/>
  <c r="S145" i="7"/>
  <c r="T145" i="7"/>
  <c r="S138" i="7"/>
  <c r="T138" i="7"/>
  <c r="L136" i="7"/>
  <c r="O136" i="7"/>
  <c r="K136" i="7"/>
  <c r="P136" i="7"/>
  <c r="J136" i="7"/>
  <c r="R136" i="7"/>
  <c r="Q136" i="7"/>
  <c r="H140" i="7"/>
  <c r="T140" i="7" s="1"/>
  <c r="S143" i="7"/>
  <c r="I136" i="7"/>
  <c r="V137" i="7" l="1"/>
  <c r="U137" i="7"/>
  <c r="M136" i="7"/>
  <c r="S140" i="7"/>
  <c r="H137" i="7"/>
  <c r="H136" i="7"/>
  <c r="L16" i="7"/>
  <c r="H16" i="7" s="1"/>
  <c r="N16" i="7"/>
  <c r="O16" i="7"/>
  <c r="P16" i="7"/>
  <c r="Q16" i="7"/>
  <c r="M165" i="7"/>
  <c r="T165" i="7" s="1"/>
  <c r="O192" i="7"/>
  <c r="P192" i="7"/>
  <c r="Q192" i="7"/>
  <c r="R192" i="7"/>
  <c r="N192" i="7"/>
  <c r="J192" i="7"/>
  <c r="K192" i="7"/>
  <c r="L192" i="7"/>
  <c r="H194" i="7"/>
  <c r="M194" i="7"/>
  <c r="T137" i="7" l="1"/>
  <c r="S137" i="7"/>
  <c r="W137" i="7" s="1"/>
  <c r="V136" i="7"/>
  <c r="U136" i="7"/>
  <c r="U165" i="7"/>
  <c r="T136" i="7"/>
  <c r="W140" i="7"/>
  <c r="T194" i="7"/>
  <c r="S136" i="7"/>
  <c r="W136" i="7" s="1"/>
  <c r="S194" i="7"/>
  <c r="K16" i="7"/>
  <c r="J16" i="7"/>
  <c r="M18" i="7"/>
  <c r="H18" i="7"/>
  <c r="T18" i="7" l="1"/>
  <c r="S18" i="7"/>
  <c r="V72" i="7" l="1"/>
  <c r="V69" i="7"/>
  <c r="V63" i="7"/>
  <c r="V61" i="7"/>
  <c r="V43" i="7"/>
  <c r="V42" i="7"/>
  <c r="V39" i="7"/>
  <c r="T41" i="7" l="1"/>
  <c r="W41" i="7"/>
  <c r="T39" i="7"/>
  <c r="T46" i="7"/>
  <c r="T47" i="7"/>
  <c r="T48" i="7"/>
  <c r="T54" i="7"/>
  <c r="T55" i="7"/>
  <c r="T56" i="7"/>
  <c r="T63" i="7"/>
  <c r="T64" i="7"/>
  <c r="T65" i="7"/>
  <c r="T66" i="7"/>
  <c r="T67" i="7"/>
  <c r="T78" i="7"/>
  <c r="T79" i="7"/>
  <c r="T42" i="7"/>
  <c r="T43" i="7"/>
  <c r="T44" i="7"/>
  <c r="T50" i="7"/>
  <c r="T51" i="7"/>
  <c r="T52" i="7"/>
  <c r="T58" i="7"/>
  <c r="T59" i="7"/>
  <c r="T60" i="7"/>
  <c r="T61" i="7"/>
  <c r="T69" i="7"/>
  <c r="T70" i="7"/>
  <c r="T72" i="7"/>
  <c r="T73" i="7"/>
  <c r="T74" i="7"/>
  <c r="T75" i="7"/>
  <c r="T76" i="7"/>
  <c r="T81" i="7"/>
  <c r="T82" i="7"/>
  <c r="T86" i="7"/>
  <c r="T87" i="7"/>
  <c r="V71" i="7"/>
  <c r="V62" i="7"/>
  <c r="W39" i="7"/>
  <c r="W42" i="7"/>
  <c r="W43" i="7"/>
  <c r="V68" i="7"/>
  <c r="V40" i="7"/>
  <c r="W70" i="7"/>
  <c r="T71" i="7" l="1"/>
  <c r="T62" i="7"/>
  <c r="T68" i="7"/>
  <c r="T49" i="7"/>
  <c r="T80" i="7"/>
  <c r="T77" i="7"/>
  <c r="T57" i="7"/>
  <c r="T53" i="7"/>
  <c r="T40" i="7"/>
  <c r="T45" i="7"/>
  <c r="V38" i="7"/>
  <c r="W68" i="7"/>
  <c r="W40" i="7"/>
  <c r="T38" i="7" l="1"/>
  <c r="W38" i="7"/>
  <c r="I421" i="7"/>
  <c r="I170" i="7" l="1"/>
  <c r="O185" i="7"/>
  <c r="P185" i="7"/>
  <c r="Q185" i="7"/>
  <c r="R185" i="7"/>
  <c r="N185" i="7"/>
  <c r="J185" i="7"/>
  <c r="K185" i="7"/>
  <c r="L185" i="7"/>
  <c r="H187" i="7"/>
  <c r="T187" i="7" s="1"/>
  <c r="S187" i="7" l="1"/>
  <c r="M193" i="7" l="1"/>
  <c r="R300" i="7" l="1"/>
  <c r="N300" i="7"/>
  <c r="R205" i="7" l="1"/>
  <c r="N205" i="7"/>
  <c r="I241" i="7" l="1"/>
  <c r="H288" i="7"/>
  <c r="M207" i="7" l="1"/>
  <c r="H207" i="7"/>
  <c r="M202" i="7"/>
  <c r="N200" i="7"/>
  <c r="H202" i="7"/>
  <c r="M201" i="7"/>
  <c r="H201" i="7"/>
  <c r="Q200" i="7"/>
  <c r="P200" i="7"/>
  <c r="O200" i="7"/>
  <c r="L200" i="7"/>
  <c r="K200" i="7"/>
  <c r="J200" i="7"/>
  <c r="M199" i="7"/>
  <c r="H199" i="7"/>
  <c r="R198" i="7"/>
  <c r="Q198" i="7"/>
  <c r="P198" i="7"/>
  <c r="O198" i="7"/>
  <c r="N198" i="7"/>
  <c r="L198" i="7"/>
  <c r="K198" i="7"/>
  <c r="J198" i="7"/>
  <c r="I198" i="7"/>
  <c r="M197" i="7"/>
  <c r="H197" i="7"/>
  <c r="M196" i="7"/>
  <c r="H196" i="7"/>
  <c r="R195" i="7"/>
  <c r="Q195" i="7"/>
  <c r="P195" i="7"/>
  <c r="O195" i="7"/>
  <c r="N195" i="7"/>
  <c r="L195" i="7"/>
  <c r="K195" i="7"/>
  <c r="J195" i="7"/>
  <c r="H193" i="7"/>
  <c r="T193" i="7" s="1"/>
  <c r="M191" i="7"/>
  <c r="H191" i="7"/>
  <c r="M190" i="7"/>
  <c r="H190" i="7"/>
  <c r="R189" i="7"/>
  <c r="Q189" i="7"/>
  <c r="P189" i="7"/>
  <c r="O189" i="7"/>
  <c r="N189" i="7"/>
  <c r="L189" i="7"/>
  <c r="K189" i="7"/>
  <c r="J189" i="7"/>
  <c r="I189" i="7"/>
  <c r="M178" i="7"/>
  <c r="H178" i="7"/>
  <c r="R177" i="7"/>
  <c r="Q177" i="7"/>
  <c r="P177" i="7"/>
  <c r="O177" i="7"/>
  <c r="N177" i="7"/>
  <c r="L177" i="7"/>
  <c r="K177" i="7"/>
  <c r="J177" i="7"/>
  <c r="M173" i="7"/>
  <c r="V173" i="7" s="1"/>
  <c r="H173" i="7"/>
  <c r="M172" i="7"/>
  <c r="H172" i="7"/>
  <c r="M171" i="7"/>
  <c r="H171" i="7"/>
  <c r="R170" i="7"/>
  <c r="Q170" i="7"/>
  <c r="P170" i="7"/>
  <c r="O170" i="7"/>
  <c r="N170" i="7"/>
  <c r="L170" i="7"/>
  <c r="K170" i="7"/>
  <c r="J170" i="7"/>
  <c r="M169" i="7"/>
  <c r="U169" i="7" s="1"/>
  <c r="H169" i="7"/>
  <c r="M168" i="7"/>
  <c r="H168" i="7"/>
  <c r="R167" i="7"/>
  <c r="Q167" i="7"/>
  <c r="P167" i="7"/>
  <c r="O167" i="7"/>
  <c r="N167" i="7"/>
  <c r="L167" i="7"/>
  <c r="K167" i="7"/>
  <c r="J167" i="7"/>
  <c r="T168" i="7" l="1"/>
  <c r="T169" i="7"/>
  <c r="T171" i="7"/>
  <c r="T172" i="7"/>
  <c r="T173" i="7"/>
  <c r="L166" i="7"/>
  <c r="R166" i="7"/>
  <c r="N166" i="7"/>
  <c r="O166" i="7"/>
  <c r="J166" i="7"/>
  <c r="K166" i="7"/>
  <c r="P166" i="7"/>
  <c r="Q166" i="7"/>
  <c r="M170" i="7"/>
  <c r="U170" i="7" s="1"/>
  <c r="U171" i="7"/>
  <c r="M177" i="7"/>
  <c r="U177" i="7" s="1"/>
  <c r="U178" i="7"/>
  <c r="H167" i="7"/>
  <c r="T202" i="7"/>
  <c r="T207" i="7"/>
  <c r="T178" i="7"/>
  <c r="T199" i="7"/>
  <c r="T201" i="7"/>
  <c r="T190" i="7"/>
  <c r="T191" i="7"/>
  <c r="T196" i="7"/>
  <c r="T197" i="7"/>
  <c r="H170" i="7"/>
  <c r="T170" i="7" s="1"/>
  <c r="M189" i="7"/>
  <c r="M192" i="7"/>
  <c r="H195" i="7"/>
  <c r="R200" i="7"/>
  <c r="M200" i="7" s="1"/>
  <c r="M198" i="7"/>
  <c r="H189" i="7"/>
  <c r="M167" i="7"/>
  <c r="H198" i="7"/>
  <c r="H192" i="7"/>
  <c r="M195" i="7"/>
  <c r="I200" i="7"/>
  <c r="H200" i="7" s="1"/>
  <c r="I177" i="7"/>
  <c r="I166" i="7" s="1"/>
  <c r="H166" i="7" s="1"/>
  <c r="T167" i="7" l="1"/>
  <c r="U167" i="7"/>
  <c r="M166" i="7"/>
  <c r="T166" i="7" s="1"/>
  <c r="T198" i="7"/>
  <c r="T189" i="7"/>
  <c r="T200" i="7"/>
  <c r="T192" i="7"/>
  <c r="T195" i="7"/>
  <c r="M188" i="7"/>
  <c r="H177" i="7"/>
  <c r="T177" i="7" s="1"/>
  <c r="S195" i="7"/>
  <c r="V166" i="7" l="1"/>
  <c r="U166" i="7"/>
  <c r="R204" i="7"/>
  <c r="R203" i="7" s="1"/>
  <c r="R179" i="7"/>
  <c r="N204" i="7"/>
  <c r="N203" i="7" s="1"/>
  <c r="N179" i="7"/>
  <c r="I91" i="7" l="1"/>
  <c r="M206" i="7" l="1"/>
  <c r="Q205" i="7"/>
  <c r="Q204" i="7" s="1"/>
  <c r="Q203" i="7" s="1"/>
  <c r="P205" i="7"/>
  <c r="P204" i="7" s="1"/>
  <c r="P203" i="7" s="1"/>
  <c r="O205" i="7"/>
  <c r="O204" i="7" s="1"/>
  <c r="O203" i="7" s="1"/>
  <c r="L205" i="7"/>
  <c r="L204" i="7" s="1"/>
  <c r="L203" i="7" s="1"/>
  <c r="K205" i="7"/>
  <c r="K204" i="7" s="1"/>
  <c r="K203" i="7" s="1"/>
  <c r="J205" i="7"/>
  <c r="J204" i="7" s="1"/>
  <c r="J203" i="7" s="1"/>
  <c r="I205" i="7"/>
  <c r="I204" i="7" s="1"/>
  <c r="I203" i="7" s="1"/>
  <c r="I179" i="7"/>
  <c r="Q179" i="7"/>
  <c r="P179" i="7"/>
  <c r="O179" i="7"/>
  <c r="L179" i="7"/>
  <c r="K179" i="7"/>
  <c r="J179" i="7"/>
  <c r="U184" i="7"/>
  <c r="M183" i="7"/>
  <c r="M182" i="7"/>
  <c r="U182" i="7" s="1"/>
  <c r="M181" i="7"/>
  <c r="U181" i="7" s="1"/>
  <c r="M180" i="7"/>
  <c r="U180" i="7" s="1"/>
  <c r="T183" i="7" l="1"/>
  <c r="U183" i="7"/>
  <c r="M204" i="7"/>
  <c r="M205" i="7"/>
  <c r="M185" i="7"/>
  <c r="U185" i="7" s="1"/>
  <c r="M203" i="7"/>
  <c r="M179" i="7" l="1"/>
  <c r="V185" i="7"/>
  <c r="J110" i="7"/>
  <c r="I108" i="7"/>
  <c r="O113" i="7"/>
  <c r="P113" i="7"/>
  <c r="Q113" i="7"/>
  <c r="R113" i="7"/>
  <c r="N113" i="7"/>
  <c r="J113" i="7"/>
  <c r="K113" i="7"/>
  <c r="L113" i="7"/>
  <c r="O110" i="7"/>
  <c r="P110" i="7"/>
  <c r="Q110" i="7"/>
  <c r="R110" i="7"/>
  <c r="N110" i="7"/>
  <c r="K110" i="7"/>
  <c r="L110" i="7"/>
  <c r="I110" i="7"/>
  <c r="O108" i="7"/>
  <c r="P108" i="7"/>
  <c r="Q108" i="7"/>
  <c r="R108" i="7"/>
  <c r="N108" i="7"/>
  <c r="J108" i="7"/>
  <c r="K108" i="7"/>
  <c r="L108" i="7"/>
  <c r="O105" i="7"/>
  <c r="P105" i="7"/>
  <c r="P104" i="7" s="1"/>
  <c r="Q105" i="7"/>
  <c r="R105" i="7"/>
  <c r="N105" i="7"/>
  <c r="J105" i="7"/>
  <c r="K105" i="7"/>
  <c r="L105" i="7"/>
  <c r="I105" i="7"/>
  <c r="M115" i="7"/>
  <c r="M106" i="7"/>
  <c r="M107" i="7"/>
  <c r="M109" i="7"/>
  <c r="T109" i="7" s="1"/>
  <c r="M111" i="7"/>
  <c r="M112" i="7"/>
  <c r="M114" i="7"/>
  <c r="M116" i="7"/>
  <c r="H106" i="7"/>
  <c r="H107" i="7"/>
  <c r="H111" i="7"/>
  <c r="H112" i="7"/>
  <c r="H114" i="7"/>
  <c r="H116" i="7"/>
  <c r="V179" i="7" l="1"/>
  <c r="U179" i="7"/>
  <c r="T114" i="7"/>
  <c r="T112" i="7"/>
  <c r="T111" i="7"/>
  <c r="T116" i="7"/>
  <c r="T107" i="7"/>
  <c r="T106" i="7"/>
  <c r="H108" i="7"/>
  <c r="M105" i="7"/>
  <c r="H105" i="7"/>
  <c r="I113" i="7"/>
  <c r="I104" i="7" s="1"/>
  <c r="S112" i="7"/>
  <c r="K104" i="7"/>
  <c r="H110" i="7"/>
  <c r="M108" i="7"/>
  <c r="M110" i="7"/>
  <c r="M113" i="7"/>
  <c r="N104" i="7"/>
  <c r="Q104" i="7"/>
  <c r="O104" i="7"/>
  <c r="S116" i="7"/>
  <c r="S106" i="7"/>
  <c r="R104" i="7"/>
  <c r="L104" i="7"/>
  <c r="J104" i="7"/>
  <c r="S107" i="7"/>
  <c r="H115" i="7"/>
  <c r="T115" i="7" s="1"/>
  <c r="S114" i="7"/>
  <c r="S111" i="7"/>
  <c r="T108" i="7" l="1"/>
  <c r="T110" i="7"/>
  <c r="T105" i="7"/>
  <c r="S115" i="7"/>
  <c r="S108" i="7"/>
  <c r="H104" i="7"/>
  <c r="H113" i="7"/>
  <c r="M104" i="7"/>
  <c r="S105" i="7"/>
  <c r="S110" i="7"/>
  <c r="S109" i="7"/>
  <c r="S202" i="7"/>
  <c r="S199" i="7"/>
  <c r="S201" i="7"/>
  <c r="S190" i="7"/>
  <c r="S191" i="7"/>
  <c r="S193" i="7"/>
  <c r="S192" i="7" s="1"/>
  <c r="S196" i="7"/>
  <c r="S197" i="7"/>
  <c r="T104" i="7" l="1"/>
  <c r="S113" i="7"/>
  <c r="T113" i="7"/>
  <c r="S104" i="7"/>
  <c r="S198" i="7"/>
  <c r="S189" i="7"/>
  <c r="T423" i="7" l="1"/>
  <c r="H184" i="7"/>
  <c r="T184" i="7" s="1"/>
  <c r="I35" i="7"/>
  <c r="I34" i="7" s="1"/>
  <c r="I33" i="7" s="1"/>
  <c r="H206" i="7"/>
  <c r="T206" i="7" s="1"/>
  <c r="H181" i="7"/>
  <c r="T181" i="7" s="1"/>
  <c r="H180" i="7"/>
  <c r="T180" i="7" s="1"/>
  <c r="M164" i="7"/>
  <c r="N164" i="7"/>
  <c r="K164" i="7"/>
  <c r="Q164" i="7"/>
  <c r="P164" i="7"/>
  <c r="O164" i="7"/>
  <c r="L164" i="7"/>
  <c r="J164" i="7"/>
  <c r="M163" i="7"/>
  <c r="H163" i="7"/>
  <c r="M162" i="7"/>
  <c r="U162" i="7" s="1"/>
  <c r="J161" i="7"/>
  <c r="H162" i="7"/>
  <c r="T162" i="7" s="1"/>
  <c r="R161" i="7"/>
  <c r="Q161" i="7"/>
  <c r="P161" i="7"/>
  <c r="O161" i="7"/>
  <c r="N161" i="7"/>
  <c r="L161" i="7"/>
  <c r="K161" i="7"/>
  <c r="H253" i="7"/>
  <c r="I309" i="7"/>
  <c r="I308" i="7" s="1"/>
  <c r="J309" i="7"/>
  <c r="J308" i="7" s="1"/>
  <c r="K309" i="7"/>
  <c r="K308" i="7" s="1"/>
  <c r="L309" i="7"/>
  <c r="L308" i="7" s="1"/>
  <c r="H311" i="7"/>
  <c r="M410" i="7"/>
  <c r="M409" i="7"/>
  <c r="M342" i="7"/>
  <c r="H342" i="7"/>
  <c r="M341" i="7"/>
  <c r="U341" i="7" s="1"/>
  <c r="H341" i="7"/>
  <c r="R340" i="7"/>
  <c r="R339" i="7" s="1"/>
  <c r="R338" i="7" s="1"/>
  <c r="Q340" i="7"/>
  <c r="Q339" i="7" s="1"/>
  <c r="Q338" i="7" s="1"/>
  <c r="P340" i="7"/>
  <c r="P339" i="7" s="1"/>
  <c r="P338" i="7" s="1"/>
  <c r="O340" i="7"/>
  <c r="O339" i="7" s="1"/>
  <c r="O338" i="7" s="1"/>
  <c r="N340" i="7"/>
  <c r="N339" i="7" s="1"/>
  <c r="N338" i="7" s="1"/>
  <c r="L340" i="7"/>
  <c r="L339" i="7" s="1"/>
  <c r="L338" i="7" s="1"/>
  <c r="K340" i="7"/>
  <c r="K339" i="7" s="1"/>
  <c r="K338" i="7" s="1"/>
  <c r="J340" i="7"/>
  <c r="I340" i="7"/>
  <c r="I339" i="7" s="1"/>
  <c r="I338" i="7" s="1"/>
  <c r="H429" i="7"/>
  <c r="M429" i="7"/>
  <c r="H97" i="7"/>
  <c r="M376" i="7"/>
  <c r="H376" i="7"/>
  <c r="M375" i="7"/>
  <c r="U375" i="7" s="1"/>
  <c r="H375" i="7"/>
  <c r="R374" i="7"/>
  <c r="R373" i="7" s="1"/>
  <c r="R372" i="7" s="1"/>
  <c r="Q374" i="7"/>
  <c r="Q373" i="7" s="1"/>
  <c r="Q372" i="7" s="1"/>
  <c r="P374" i="7"/>
  <c r="P373" i="7" s="1"/>
  <c r="O374" i="7"/>
  <c r="O373" i="7" s="1"/>
  <c r="O372" i="7" s="1"/>
  <c r="N374" i="7"/>
  <c r="N373" i="7" s="1"/>
  <c r="N372" i="7" s="1"/>
  <c r="L374" i="7"/>
  <c r="L373" i="7" s="1"/>
  <c r="L372" i="7" s="1"/>
  <c r="K374" i="7"/>
  <c r="K373" i="7" s="1"/>
  <c r="K372" i="7" s="1"/>
  <c r="J374" i="7"/>
  <c r="J373" i="7" s="1"/>
  <c r="J372" i="7" s="1"/>
  <c r="M430" i="7"/>
  <c r="H430" i="7"/>
  <c r="M28" i="7"/>
  <c r="M29" i="7"/>
  <c r="T32" i="7"/>
  <c r="H348" i="7"/>
  <c r="J35" i="7"/>
  <c r="J34" i="7" s="1"/>
  <c r="J33" i="7" s="1"/>
  <c r="I392" i="7"/>
  <c r="H333" i="7"/>
  <c r="I287" i="7"/>
  <c r="H37" i="7"/>
  <c r="I408" i="7"/>
  <c r="J392" i="7"/>
  <c r="K392" i="7"/>
  <c r="L392" i="7"/>
  <c r="N392" i="7"/>
  <c r="O392" i="7"/>
  <c r="P392" i="7"/>
  <c r="Q392" i="7"/>
  <c r="R392" i="7"/>
  <c r="M333" i="7"/>
  <c r="J331" i="7"/>
  <c r="K331" i="7"/>
  <c r="L331" i="7"/>
  <c r="N331" i="7"/>
  <c r="O331" i="7"/>
  <c r="P331" i="7"/>
  <c r="Q331" i="7"/>
  <c r="R331" i="7"/>
  <c r="M289" i="7"/>
  <c r="J287" i="7"/>
  <c r="K287" i="7"/>
  <c r="L287" i="7"/>
  <c r="N287" i="7"/>
  <c r="O287" i="7"/>
  <c r="P287" i="7"/>
  <c r="Q287" i="7"/>
  <c r="R287" i="7"/>
  <c r="M243" i="7"/>
  <c r="K241" i="7"/>
  <c r="L241" i="7"/>
  <c r="N241" i="7"/>
  <c r="O241" i="7"/>
  <c r="P241" i="7"/>
  <c r="Q241" i="7"/>
  <c r="R241" i="7"/>
  <c r="M93" i="7"/>
  <c r="J91" i="7"/>
  <c r="K91" i="7"/>
  <c r="L91" i="7"/>
  <c r="N91" i="7"/>
  <c r="O91" i="7"/>
  <c r="P91" i="7"/>
  <c r="Q91" i="7"/>
  <c r="R91" i="7"/>
  <c r="M37" i="7"/>
  <c r="U37" i="7" s="1"/>
  <c r="K35" i="7"/>
  <c r="K34" i="7" s="1"/>
  <c r="K33" i="7" s="1"/>
  <c r="L35" i="7"/>
  <c r="L34" i="7" s="1"/>
  <c r="L33" i="7" s="1"/>
  <c r="N35" i="7"/>
  <c r="N34" i="7" s="1"/>
  <c r="N33" i="7" s="1"/>
  <c r="O35" i="7"/>
  <c r="O34" i="7" s="1"/>
  <c r="O33" i="7" s="1"/>
  <c r="P35" i="7"/>
  <c r="P34" i="7" s="1"/>
  <c r="P33" i="7" s="1"/>
  <c r="Q35" i="7"/>
  <c r="Q34" i="7" s="1"/>
  <c r="Q33" i="7" s="1"/>
  <c r="R35" i="7"/>
  <c r="R34" i="7" s="1"/>
  <c r="R33" i="7" s="1"/>
  <c r="H243" i="7"/>
  <c r="H394" i="7"/>
  <c r="T394" i="7" s="1"/>
  <c r="H92" i="7"/>
  <c r="I331" i="7"/>
  <c r="J241" i="7"/>
  <c r="L424" i="7"/>
  <c r="L421" i="7" s="1"/>
  <c r="N247" i="7"/>
  <c r="O295" i="7"/>
  <c r="P295" i="7"/>
  <c r="Q295" i="7"/>
  <c r="R295" i="7"/>
  <c r="N295" i="7"/>
  <c r="H98" i="7"/>
  <c r="M425" i="7"/>
  <c r="M426" i="7"/>
  <c r="M427" i="7"/>
  <c r="H425" i="7"/>
  <c r="H426" i="7"/>
  <c r="H427" i="7"/>
  <c r="N346" i="7"/>
  <c r="N345" i="7" s="1"/>
  <c r="M301" i="7"/>
  <c r="T301" i="7" s="1"/>
  <c r="M303" i="7"/>
  <c r="I300" i="7"/>
  <c r="J300" i="7"/>
  <c r="K300" i="7"/>
  <c r="L300" i="7"/>
  <c r="O300" i="7"/>
  <c r="P300" i="7"/>
  <c r="Q300" i="7"/>
  <c r="H300" i="7"/>
  <c r="H299" i="7"/>
  <c r="M266" i="7"/>
  <c r="H102" i="7"/>
  <c r="N264" i="7"/>
  <c r="N99" i="7"/>
  <c r="M368" i="7"/>
  <c r="U368" i="7" s="1"/>
  <c r="M367" i="7"/>
  <c r="J346" i="7"/>
  <c r="J345" i="7" s="1"/>
  <c r="M36" i="7"/>
  <c r="M102" i="7"/>
  <c r="J101" i="7"/>
  <c r="K101" i="7"/>
  <c r="L101" i="7"/>
  <c r="N101" i="7"/>
  <c r="O101" i="7"/>
  <c r="P101" i="7"/>
  <c r="Q101" i="7"/>
  <c r="R101" i="7"/>
  <c r="K346" i="7"/>
  <c r="K345" i="7" s="1"/>
  <c r="L346" i="7"/>
  <c r="L345" i="7" s="1"/>
  <c r="O346" i="7"/>
  <c r="O345" i="7" s="1"/>
  <c r="P346" i="7"/>
  <c r="P345" i="7" s="1"/>
  <c r="Q346" i="7"/>
  <c r="Q345" i="7" s="1"/>
  <c r="H36" i="7"/>
  <c r="R257" i="7"/>
  <c r="Q257" i="7"/>
  <c r="P257" i="7"/>
  <c r="O257" i="7"/>
  <c r="L257" i="7"/>
  <c r="K257" i="7"/>
  <c r="J257" i="7"/>
  <c r="I257" i="7"/>
  <c r="N257" i="7"/>
  <c r="M260" i="7"/>
  <c r="V260" i="7" s="1"/>
  <c r="H260" i="7"/>
  <c r="M347" i="7"/>
  <c r="U347" i="7" s="1"/>
  <c r="H303" i="7"/>
  <c r="I302" i="7"/>
  <c r="J302" i="7"/>
  <c r="K302" i="7"/>
  <c r="L302" i="7"/>
  <c r="N302" i="7"/>
  <c r="O302" i="7"/>
  <c r="P302" i="7"/>
  <c r="Q302" i="7"/>
  <c r="R302" i="7"/>
  <c r="M31" i="7"/>
  <c r="M30" i="7" s="1"/>
  <c r="N118" i="7"/>
  <c r="N117" i="7" s="1"/>
  <c r="R118" i="7"/>
  <c r="R117" i="7" s="1"/>
  <c r="M253" i="7"/>
  <c r="M249" i="7"/>
  <c r="O380" i="7"/>
  <c r="P380" i="7"/>
  <c r="Q380" i="7"/>
  <c r="H382" i="7"/>
  <c r="M404" i="7"/>
  <c r="P118" i="7"/>
  <c r="P117" i="7" s="1"/>
  <c r="J247" i="7"/>
  <c r="K247" i="7"/>
  <c r="L247" i="7"/>
  <c r="M250" i="7"/>
  <c r="V250" i="7" s="1"/>
  <c r="H250" i="7"/>
  <c r="J424" i="7"/>
  <c r="J421" i="7" s="1"/>
  <c r="K424" i="7"/>
  <c r="N424" i="7"/>
  <c r="N421" i="7" s="1"/>
  <c r="O424" i="7"/>
  <c r="O421" i="7" s="1"/>
  <c r="P424" i="7"/>
  <c r="P421" i="7" s="1"/>
  <c r="Q424" i="7"/>
  <c r="Q421" i="7" s="1"/>
  <c r="R424" i="7"/>
  <c r="R421" i="7" s="1"/>
  <c r="H22" i="7"/>
  <c r="M22" i="7"/>
  <c r="M354" i="7"/>
  <c r="U354" i="7" s="1"/>
  <c r="M279" i="7"/>
  <c r="U279" i="7" s="1"/>
  <c r="J277" i="7"/>
  <c r="K277" i="7"/>
  <c r="L277" i="7"/>
  <c r="N277" i="7"/>
  <c r="O277" i="7"/>
  <c r="P277" i="7"/>
  <c r="Q277" i="7"/>
  <c r="R277" i="7"/>
  <c r="I277" i="7"/>
  <c r="H279" i="7"/>
  <c r="M98" i="7"/>
  <c r="O127" i="7"/>
  <c r="O126" i="7" s="1"/>
  <c r="P127" i="7"/>
  <c r="P126" i="7" s="1"/>
  <c r="Q127" i="7"/>
  <c r="Q126" i="7" s="1"/>
  <c r="R127" i="7"/>
  <c r="R126" i="7" s="1"/>
  <c r="N127" i="7"/>
  <c r="N126" i="7" s="1"/>
  <c r="I127" i="7"/>
  <c r="I126" i="7" s="1"/>
  <c r="J127" i="7"/>
  <c r="J126" i="7" s="1"/>
  <c r="K127" i="7"/>
  <c r="K126" i="7" s="1"/>
  <c r="L127" i="7"/>
  <c r="L126" i="7" s="1"/>
  <c r="H103" i="7"/>
  <c r="M103" i="7"/>
  <c r="M320" i="7"/>
  <c r="M321" i="7"/>
  <c r="R261" i="7"/>
  <c r="I366" i="7"/>
  <c r="I365" i="7" s="1"/>
  <c r="I364" i="7" s="1"/>
  <c r="N312" i="7"/>
  <c r="M316" i="7"/>
  <c r="U316" i="7" s="1"/>
  <c r="M288" i="7"/>
  <c r="I295" i="7"/>
  <c r="J295" i="7"/>
  <c r="K295" i="7"/>
  <c r="L295" i="7"/>
  <c r="M310" i="7"/>
  <c r="Q312" i="7"/>
  <c r="P312" i="7"/>
  <c r="O312" i="7"/>
  <c r="M319" i="7"/>
  <c r="M318" i="7"/>
  <c r="V318" i="7" s="1"/>
  <c r="M317" i="7"/>
  <c r="M315" i="7"/>
  <c r="L314" i="7"/>
  <c r="L312" i="7" s="1"/>
  <c r="K314" i="7"/>
  <c r="K312" i="7" s="1"/>
  <c r="J314" i="7"/>
  <c r="J312" i="7" s="1"/>
  <c r="I314" i="7"/>
  <c r="I312" i="7" s="1"/>
  <c r="H321" i="7"/>
  <c r="H320" i="7"/>
  <c r="H319" i="7"/>
  <c r="H318" i="7"/>
  <c r="H317" i="7"/>
  <c r="H316" i="7"/>
  <c r="H315" i="7"/>
  <c r="H313" i="7"/>
  <c r="N309" i="7"/>
  <c r="N308" i="7" s="1"/>
  <c r="R309" i="7"/>
  <c r="R308" i="7" s="1"/>
  <c r="Q309" i="7"/>
  <c r="Q308" i="7" s="1"/>
  <c r="P309" i="7"/>
  <c r="P308" i="7" s="1"/>
  <c r="O309" i="7"/>
  <c r="O308" i="7" s="1"/>
  <c r="H310" i="7"/>
  <c r="P247" i="7"/>
  <c r="O247" i="7"/>
  <c r="H263" i="7"/>
  <c r="H119" i="7"/>
  <c r="M131" i="7"/>
  <c r="H131" i="7"/>
  <c r="M129" i="7"/>
  <c r="M128" i="7" s="1"/>
  <c r="T128" i="7" s="1"/>
  <c r="H129" i="7"/>
  <c r="Q118" i="7"/>
  <c r="Q117" i="7" s="1"/>
  <c r="O118" i="7"/>
  <c r="O117" i="7" s="1"/>
  <c r="L118" i="7"/>
  <c r="L117" i="7" s="1"/>
  <c r="K118" i="7"/>
  <c r="K117" i="7" s="1"/>
  <c r="J118" i="7"/>
  <c r="J117" i="7" s="1"/>
  <c r="I118" i="7"/>
  <c r="I117" i="7" s="1"/>
  <c r="Q99" i="7"/>
  <c r="P99" i="7"/>
  <c r="O99" i="7"/>
  <c r="L99" i="7"/>
  <c r="K99" i="7"/>
  <c r="J99" i="7"/>
  <c r="M92" i="7"/>
  <c r="H434" i="7"/>
  <c r="M434" i="7"/>
  <c r="H28" i="7"/>
  <c r="H29" i="7"/>
  <c r="J27" i="7"/>
  <c r="J23" i="7" s="1"/>
  <c r="K27" i="7"/>
  <c r="K23" i="7" s="1"/>
  <c r="L27" i="7"/>
  <c r="L23" i="7" s="1"/>
  <c r="O27" i="7"/>
  <c r="O23" i="7" s="1"/>
  <c r="P27" i="7"/>
  <c r="P23" i="7" s="1"/>
  <c r="Q27" i="7"/>
  <c r="Q23" i="7" s="1"/>
  <c r="R27" i="7"/>
  <c r="R23" i="7" s="1"/>
  <c r="N27" i="7"/>
  <c r="N23" i="7" s="1"/>
  <c r="I27" i="7"/>
  <c r="I23" i="7" s="1"/>
  <c r="J282" i="7"/>
  <c r="J281" i="7" s="1"/>
  <c r="J280" i="7" s="1"/>
  <c r="K282" i="7"/>
  <c r="K281" i="7" s="1"/>
  <c r="K280" i="7" s="1"/>
  <c r="L282" i="7"/>
  <c r="L281" i="7" s="1"/>
  <c r="L280" i="7" s="1"/>
  <c r="O282" i="7"/>
  <c r="O281" i="7" s="1"/>
  <c r="O280" i="7" s="1"/>
  <c r="P282" i="7"/>
  <c r="P281" i="7" s="1"/>
  <c r="P280" i="7" s="1"/>
  <c r="Q282" i="7"/>
  <c r="Q281" i="7" s="1"/>
  <c r="Q280" i="7" s="1"/>
  <c r="R282" i="7"/>
  <c r="R281" i="7" s="1"/>
  <c r="R280" i="7" s="1"/>
  <c r="N282" i="7"/>
  <c r="N281" i="7" s="1"/>
  <c r="N280" i="7" s="1"/>
  <c r="I282" i="7"/>
  <c r="I281" i="7" s="1"/>
  <c r="I280" i="7" s="1"/>
  <c r="H356" i="7"/>
  <c r="T356" i="7" s="1"/>
  <c r="J353" i="7"/>
  <c r="K353" i="7"/>
  <c r="L353" i="7"/>
  <c r="O353" i="7"/>
  <c r="P353" i="7"/>
  <c r="Q353" i="7"/>
  <c r="R353" i="7"/>
  <c r="N353" i="7"/>
  <c r="I353" i="7"/>
  <c r="J402" i="7"/>
  <c r="K402" i="7"/>
  <c r="L402" i="7"/>
  <c r="O402" i="7"/>
  <c r="P402" i="7"/>
  <c r="Q402" i="7"/>
  <c r="R402" i="7"/>
  <c r="N402" i="7"/>
  <c r="I402" i="7"/>
  <c r="I398" i="7" s="1"/>
  <c r="H410" i="7"/>
  <c r="J408" i="7"/>
  <c r="K408" i="7"/>
  <c r="L408" i="7"/>
  <c r="O408" i="7"/>
  <c r="P408" i="7"/>
  <c r="Q408" i="7"/>
  <c r="R408" i="7"/>
  <c r="N408" i="7"/>
  <c r="H368" i="7"/>
  <c r="K366" i="7"/>
  <c r="K365" i="7" s="1"/>
  <c r="K364" i="7" s="1"/>
  <c r="L366" i="7"/>
  <c r="L365" i="7" s="1"/>
  <c r="L364" i="7" s="1"/>
  <c r="O366" i="7"/>
  <c r="O365" i="7" s="1"/>
  <c r="O364" i="7" s="1"/>
  <c r="P366" i="7"/>
  <c r="P365" i="7" s="1"/>
  <c r="P364" i="7" s="1"/>
  <c r="Q366" i="7"/>
  <c r="Q365" i="7" s="1"/>
  <c r="Q364" i="7" s="1"/>
  <c r="R366" i="7"/>
  <c r="R365" i="7" s="1"/>
  <c r="R364" i="7" s="1"/>
  <c r="N366" i="7"/>
  <c r="N365" i="7" s="1"/>
  <c r="N364" i="7" s="1"/>
  <c r="J366" i="7"/>
  <c r="J365" i="7" s="1"/>
  <c r="J364" i="7" s="1"/>
  <c r="K269" i="7"/>
  <c r="K267" i="7" s="1"/>
  <c r="J269" i="7"/>
  <c r="J267" i="7" s="1"/>
  <c r="I269" i="7"/>
  <c r="I267" i="7" s="1"/>
  <c r="N269" i="7"/>
  <c r="N267" i="7" s="1"/>
  <c r="R269" i="7"/>
  <c r="R267" i="7" s="1"/>
  <c r="Q269" i="7"/>
  <c r="Q267" i="7" s="1"/>
  <c r="P269" i="7"/>
  <c r="P267" i="7" s="1"/>
  <c r="O269" i="7"/>
  <c r="O267" i="7" s="1"/>
  <c r="L269" i="7"/>
  <c r="L267" i="7" s="1"/>
  <c r="H270" i="7"/>
  <c r="M270" i="7"/>
  <c r="M269" i="7" s="1"/>
  <c r="M267" i="7" s="1"/>
  <c r="J414" i="7"/>
  <c r="J412" i="7" s="1"/>
  <c r="K414" i="7"/>
  <c r="K412" i="7" s="1"/>
  <c r="L414" i="7"/>
  <c r="L412" i="7" s="1"/>
  <c r="O414" i="7"/>
  <c r="O412" i="7" s="1"/>
  <c r="P414" i="7"/>
  <c r="P412" i="7" s="1"/>
  <c r="Q414" i="7"/>
  <c r="Q412" i="7" s="1"/>
  <c r="R414" i="7"/>
  <c r="R412" i="7" s="1"/>
  <c r="N414" i="7"/>
  <c r="N412" i="7" s="1"/>
  <c r="I414" i="7"/>
  <c r="I412" i="7" s="1"/>
  <c r="J335" i="7"/>
  <c r="J334" i="7" s="1"/>
  <c r="K335" i="7"/>
  <c r="K334" i="7" s="1"/>
  <c r="O335" i="7"/>
  <c r="O334" i="7" s="1"/>
  <c r="P335" i="7"/>
  <c r="P334" i="7" s="1"/>
  <c r="Q335" i="7"/>
  <c r="Q334" i="7" s="1"/>
  <c r="R335" i="7"/>
  <c r="R334" i="7" s="1"/>
  <c r="N335" i="7"/>
  <c r="N334" i="7" s="1"/>
  <c r="I335" i="7"/>
  <c r="I334" i="7" s="1"/>
  <c r="M265" i="7"/>
  <c r="V265" i="7" s="1"/>
  <c r="J264" i="7"/>
  <c r="K264" i="7"/>
  <c r="L264" i="7"/>
  <c r="O264" i="7"/>
  <c r="P264" i="7"/>
  <c r="Q264" i="7"/>
  <c r="I264" i="7"/>
  <c r="J261" i="7"/>
  <c r="K261" i="7"/>
  <c r="L261" i="7"/>
  <c r="O261" i="7"/>
  <c r="P261" i="7"/>
  <c r="Q261" i="7"/>
  <c r="N261" i="7"/>
  <c r="I261" i="7"/>
  <c r="J387" i="7"/>
  <c r="K387" i="7"/>
  <c r="L387" i="7"/>
  <c r="O387" i="7"/>
  <c r="O386" i="7" s="1"/>
  <c r="P387" i="7"/>
  <c r="Q387" i="7"/>
  <c r="Q386" i="7" s="1"/>
  <c r="R387" i="7"/>
  <c r="R386" i="7" s="1"/>
  <c r="N387" i="7"/>
  <c r="N386" i="7" s="1"/>
  <c r="I387" i="7"/>
  <c r="I379" i="7" s="1"/>
  <c r="H381" i="7"/>
  <c r="H388" i="7"/>
  <c r="H246" i="7"/>
  <c r="H252" i="7"/>
  <c r="H254" i="7"/>
  <c r="M254" i="7"/>
  <c r="H256" i="7"/>
  <c r="H258" i="7"/>
  <c r="H259" i="7"/>
  <c r="H262" i="7"/>
  <c r="H265" i="7"/>
  <c r="H266" i="7"/>
  <c r="H367" i="7"/>
  <c r="H296" i="7"/>
  <c r="H297" i="7"/>
  <c r="H298" i="7"/>
  <c r="H304" i="7"/>
  <c r="H306" i="7"/>
  <c r="H322" i="7"/>
  <c r="H332" i="7"/>
  <c r="H389" i="7"/>
  <c r="T389" i="7" s="1"/>
  <c r="H400" i="7"/>
  <c r="H403" i="7"/>
  <c r="H283" i="7"/>
  <c r="H354" i="7"/>
  <c r="H355" i="7"/>
  <c r="H404" i="7"/>
  <c r="H409" i="7"/>
  <c r="H415" i="7"/>
  <c r="H418" i="7"/>
  <c r="T418" i="7" s="1"/>
  <c r="H420" i="7"/>
  <c r="T420" i="7" s="1"/>
  <c r="H428" i="7"/>
  <c r="J30" i="7"/>
  <c r="O30" i="7"/>
  <c r="P30" i="7"/>
  <c r="Q30" i="7"/>
  <c r="N30" i="7"/>
  <c r="K30" i="7"/>
  <c r="L30" i="7"/>
  <c r="R30" i="7"/>
  <c r="I30" i="7"/>
  <c r="H31" i="7"/>
  <c r="M242" i="7"/>
  <c r="M388" i="7"/>
  <c r="M428" i="7"/>
  <c r="M422" i="7"/>
  <c r="T422" i="7" s="1"/>
  <c r="M283" i="7"/>
  <c r="M282" i="7" s="1"/>
  <c r="M278" i="7"/>
  <c r="U278" i="7" s="1"/>
  <c r="M403" i="7"/>
  <c r="U403" i="7" s="1"/>
  <c r="M400" i="7"/>
  <c r="U400" i="7" s="1"/>
  <c r="M393" i="7"/>
  <c r="M336" i="7"/>
  <c r="M335" i="7" s="1"/>
  <c r="M332" i="7"/>
  <c r="U332" i="7" s="1"/>
  <c r="M322" i="7"/>
  <c r="M306" i="7"/>
  <c r="M304" i="7"/>
  <c r="M299" i="7"/>
  <c r="M298" i="7"/>
  <c r="U298" i="7" s="1"/>
  <c r="M297" i="7"/>
  <c r="T294" i="7"/>
  <c r="M263" i="7"/>
  <c r="M262" i="7"/>
  <c r="V262" i="7" s="1"/>
  <c r="M259" i="7"/>
  <c r="U259" i="7" s="1"/>
  <c r="M246" i="7"/>
  <c r="M244" i="7" s="1"/>
  <c r="U244" i="7" s="1"/>
  <c r="M252" i="7"/>
  <c r="M256" i="7"/>
  <c r="U256" i="7" s="1"/>
  <c r="M258" i="7"/>
  <c r="M17" i="7"/>
  <c r="U17" i="7" s="1"/>
  <c r="M355" i="7"/>
  <c r="V355" i="7" s="1"/>
  <c r="S328" i="7"/>
  <c r="M119" i="7"/>
  <c r="M118" i="7" s="1"/>
  <c r="M117" i="7" s="1"/>
  <c r="H249" i="7"/>
  <c r="H278" i="7"/>
  <c r="M313" i="7"/>
  <c r="U313" i="7" s="1"/>
  <c r="L335" i="7"/>
  <c r="H336" i="7"/>
  <c r="M96" i="7"/>
  <c r="U96" i="7" s="1"/>
  <c r="M19" i="7"/>
  <c r="U19" i="7" s="1"/>
  <c r="H19" i="7"/>
  <c r="M100" i="7"/>
  <c r="U100" i="7" s="1"/>
  <c r="R99" i="7"/>
  <c r="I99" i="7"/>
  <c r="H100" i="7"/>
  <c r="H17" i="7"/>
  <c r="R264" i="7"/>
  <c r="I346" i="7"/>
  <c r="H347" i="7"/>
  <c r="I101" i="7"/>
  <c r="H393" i="7"/>
  <c r="S172" i="7"/>
  <c r="S413" i="7"/>
  <c r="W413" i="7" s="1"/>
  <c r="H95" i="7"/>
  <c r="R346" i="7"/>
  <c r="R345" i="7" s="1"/>
  <c r="M296" i="7"/>
  <c r="U296" i="7" s="1"/>
  <c r="H242" i="7"/>
  <c r="R380" i="7"/>
  <c r="M382" i="7"/>
  <c r="H96" i="7"/>
  <c r="H289" i="7"/>
  <c r="H93" i="7"/>
  <c r="N380" i="7"/>
  <c r="M381" i="7"/>
  <c r="M97" i="7"/>
  <c r="U97" i="7" s="1"/>
  <c r="H361" i="7"/>
  <c r="S173" i="7"/>
  <c r="R164" i="7"/>
  <c r="N188" i="7"/>
  <c r="I161" i="7"/>
  <c r="I164" i="7"/>
  <c r="H182" i="7"/>
  <c r="T182" i="7" s="1"/>
  <c r="H186" i="7"/>
  <c r="O188" i="7"/>
  <c r="R379" i="7" l="1"/>
  <c r="T163" i="7"/>
  <c r="N379" i="7"/>
  <c r="N378" i="7" s="1"/>
  <c r="Q379" i="7"/>
  <c r="Q378" i="7" s="1"/>
  <c r="P379" i="7"/>
  <c r="P378" i="7" s="1"/>
  <c r="O379" i="7"/>
  <c r="O378" i="7" s="1"/>
  <c r="J386" i="7"/>
  <c r="J379" i="7"/>
  <c r="J378" i="7" s="1"/>
  <c r="L386" i="7"/>
  <c r="L379" i="7"/>
  <c r="H379" i="7" s="1"/>
  <c r="K386" i="7"/>
  <c r="K379" i="7"/>
  <c r="K378" i="7" s="1"/>
  <c r="U117" i="7"/>
  <c r="U263" i="7"/>
  <c r="V263" i="7"/>
  <c r="U266" i="7"/>
  <c r="V266" i="7"/>
  <c r="U242" i="7"/>
  <c r="V242" i="7"/>
  <c r="M305" i="7"/>
  <c r="U305" i="7" s="1"/>
  <c r="U306" i="7"/>
  <c r="M302" i="7"/>
  <c r="U302" i="7" s="1"/>
  <c r="U303" i="7"/>
  <c r="V254" i="7"/>
  <c r="U254" i="7"/>
  <c r="V249" i="7"/>
  <c r="U249" i="7"/>
  <c r="V252" i="7"/>
  <c r="U252" i="7"/>
  <c r="V412" i="7"/>
  <c r="U412" i="7"/>
  <c r="V253" i="7"/>
  <c r="U253" i="7"/>
  <c r="M392" i="7"/>
  <c r="U392" i="7" s="1"/>
  <c r="U393" i="7"/>
  <c r="V321" i="7"/>
  <c r="U321" i="7"/>
  <c r="U164" i="7"/>
  <c r="T288" i="7"/>
  <c r="U288" i="7"/>
  <c r="R15" i="7"/>
  <c r="R14" i="7" s="1"/>
  <c r="H117" i="7"/>
  <c r="T117" i="7" s="1"/>
  <c r="H33" i="7"/>
  <c r="I330" i="7"/>
  <c r="I329" i="7" s="1"/>
  <c r="P286" i="7"/>
  <c r="P285" i="7" s="1"/>
  <c r="N286" i="7"/>
  <c r="N285" i="7" s="1"/>
  <c r="K286" i="7"/>
  <c r="K285" i="7" s="1"/>
  <c r="I286" i="7"/>
  <c r="I285" i="7" s="1"/>
  <c r="Q286" i="7"/>
  <c r="Q285" i="7" s="1"/>
  <c r="O286" i="7"/>
  <c r="O285" i="7" s="1"/>
  <c r="L286" i="7"/>
  <c r="L285" i="7" s="1"/>
  <c r="J286" i="7"/>
  <c r="J285" i="7" s="1"/>
  <c r="T242" i="7"/>
  <c r="S297" i="7"/>
  <c r="H331" i="7"/>
  <c r="I94" i="7"/>
  <c r="I276" i="7"/>
  <c r="I15" i="7"/>
  <c r="I14" i="7" s="1"/>
  <c r="J15" i="7"/>
  <c r="J14" i="7" s="1"/>
  <c r="V358" i="7"/>
  <c r="V293" i="7"/>
  <c r="M387" i="7"/>
  <c r="V388" i="7"/>
  <c r="M99" i="7"/>
  <c r="V100" i="7"/>
  <c r="V244" i="7"/>
  <c r="V246" i="7"/>
  <c r="M399" i="7"/>
  <c r="V400" i="7"/>
  <c r="V361" i="7"/>
  <c r="T291" i="7"/>
  <c r="V291" i="7"/>
  <c r="I378" i="7"/>
  <c r="T278" i="7"/>
  <c r="T93" i="7"/>
  <c r="T289" i="7"/>
  <c r="N160" i="7"/>
  <c r="O160" i="7"/>
  <c r="O159" i="7" s="1"/>
  <c r="H267" i="7"/>
  <c r="J240" i="7"/>
  <c r="J239" i="7" s="1"/>
  <c r="O240" i="7"/>
  <c r="L240" i="7"/>
  <c r="L239" i="7" s="1"/>
  <c r="P240" i="7"/>
  <c r="P239" i="7" s="1"/>
  <c r="N240" i="7"/>
  <c r="K240" i="7"/>
  <c r="K239" i="7" s="1"/>
  <c r="I391" i="7"/>
  <c r="T354" i="7"/>
  <c r="T265" i="7"/>
  <c r="I407" i="7"/>
  <c r="T361" i="7"/>
  <c r="T317" i="7"/>
  <c r="T321" i="7"/>
  <c r="T279" i="7"/>
  <c r="T318" i="7"/>
  <c r="T96" i="7"/>
  <c r="T319" i="7"/>
  <c r="H346" i="7"/>
  <c r="I345" i="7"/>
  <c r="T393" i="7"/>
  <c r="T347" i="7"/>
  <c r="T100" i="7"/>
  <c r="T428" i="7"/>
  <c r="T409" i="7"/>
  <c r="T283" i="7"/>
  <c r="T332" i="7"/>
  <c r="T266" i="7"/>
  <c r="T262" i="7"/>
  <c r="T270" i="7"/>
  <c r="T368" i="7"/>
  <c r="T434" i="7"/>
  <c r="T129" i="7"/>
  <c r="T131" i="7"/>
  <c r="T315" i="7"/>
  <c r="T260" i="7"/>
  <c r="T102" i="7"/>
  <c r="T426" i="7"/>
  <c r="T37" i="7"/>
  <c r="T375" i="7"/>
  <c r="T376" i="7"/>
  <c r="T97" i="7"/>
  <c r="T429" i="7"/>
  <c r="T341" i="7"/>
  <c r="T342" i="7"/>
  <c r="T253" i="7"/>
  <c r="T293" i="7"/>
  <c r="T355" i="7"/>
  <c r="T400" i="7"/>
  <c r="T258" i="7"/>
  <c r="T388" i="7"/>
  <c r="T119" i="7"/>
  <c r="H302" i="7"/>
  <c r="T303" i="7"/>
  <c r="T333" i="7"/>
  <c r="T95" i="7"/>
  <c r="T336" i="7"/>
  <c r="T299" i="7"/>
  <c r="S415" i="7"/>
  <c r="S414" i="7" s="1"/>
  <c r="S412" i="7" s="1"/>
  <c r="T415" i="7"/>
  <c r="T404" i="7"/>
  <c r="T403" i="7"/>
  <c r="T367" i="7"/>
  <c r="T259" i="7"/>
  <c r="T246" i="7"/>
  <c r="T381" i="7"/>
  <c r="T410" i="7"/>
  <c r="T263" i="7"/>
  <c r="T103" i="7"/>
  <c r="T382" i="7"/>
  <c r="T36" i="7"/>
  <c r="T427" i="7"/>
  <c r="T425" i="7"/>
  <c r="T98" i="7"/>
  <c r="T92" i="7"/>
  <c r="T243" i="7"/>
  <c r="T348" i="7"/>
  <c r="T430" i="7"/>
  <c r="S186" i="7"/>
  <c r="W186" i="7" s="1"/>
  <c r="T186" i="7"/>
  <c r="H305" i="7"/>
  <c r="T306" i="7"/>
  <c r="T298" i="7"/>
  <c r="H295" i="7"/>
  <c r="T296" i="7"/>
  <c r="T252" i="7"/>
  <c r="T249" i="7"/>
  <c r="T322" i="7"/>
  <c r="T304" i="7"/>
  <c r="T297" i="7"/>
  <c r="T256" i="7"/>
  <c r="T254" i="7"/>
  <c r="S310" i="7"/>
  <c r="S309" i="7" s="1"/>
  <c r="T310" i="7"/>
  <c r="T313" i="7"/>
  <c r="T316" i="7"/>
  <c r="S320" i="7"/>
  <c r="T320" i="7"/>
  <c r="T250" i="7"/>
  <c r="S311" i="7"/>
  <c r="T311" i="7"/>
  <c r="H241" i="7"/>
  <c r="M352" i="7"/>
  <c r="M374" i="7"/>
  <c r="N15" i="7"/>
  <c r="N14" i="7" s="1"/>
  <c r="M340" i="7"/>
  <c r="I373" i="7"/>
  <c r="I372" i="7" s="1"/>
  <c r="H421" i="7"/>
  <c r="I247" i="7"/>
  <c r="I240" i="7" s="1"/>
  <c r="Q247" i="7"/>
  <c r="Q240" i="7" s="1"/>
  <c r="R247" i="7"/>
  <c r="R240" i="7" s="1"/>
  <c r="M127" i="7"/>
  <c r="M126" i="7" s="1"/>
  <c r="H127" i="7"/>
  <c r="H126" i="7" s="1"/>
  <c r="K421" i="7"/>
  <c r="S131" i="7"/>
  <c r="S367" i="7"/>
  <c r="O94" i="7"/>
  <c r="M408" i="7"/>
  <c r="T17" i="7"/>
  <c r="M16" i="7"/>
  <c r="U16" i="7" s="1"/>
  <c r="M264" i="7"/>
  <c r="P344" i="7"/>
  <c r="S28" i="7"/>
  <c r="M91" i="7"/>
  <c r="M300" i="7"/>
  <c r="T300" i="7" s="1"/>
  <c r="S301" i="7"/>
  <c r="S300" i="7" s="1"/>
  <c r="S348" i="7"/>
  <c r="W348" i="7" s="1"/>
  <c r="M353" i="7"/>
  <c r="M257" i="7"/>
  <c r="H408" i="7"/>
  <c r="J94" i="7"/>
  <c r="S102" i="7"/>
  <c r="S333" i="7"/>
  <c r="M27" i="7"/>
  <c r="M23" i="7" s="1"/>
  <c r="S361" i="7"/>
  <c r="S394" i="7"/>
  <c r="S409" i="7"/>
  <c r="N330" i="7"/>
  <c r="N329" i="7" s="1"/>
  <c r="O344" i="7"/>
  <c r="S288" i="7"/>
  <c r="X288" i="7" s="1"/>
  <c r="S299" i="7"/>
  <c r="H309" i="7"/>
  <c r="S418" i="7"/>
  <c r="H387" i="7"/>
  <c r="H269" i="7"/>
  <c r="T269" i="7" s="1"/>
  <c r="L94" i="7"/>
  <c r="S98" i="7"/>
  <c r="S263" i="7"/>
  <c r="W263" i="7" s="1"/>
  <c r="J339" i="7"/>
  <c r="J338" i="7" s="1"/>
  <c r="H264" i="7"/>
  <c r="K398" i="7"/>
  <c r="N398" i="7"/>
  <c r="N391" i="7" s="1"/>
  <c r="S313" i="7"/>
  <c r="Q398" i="7"/>
  <c r="Q391" i="7" s="1"/>
  <c r="H27" i="7"/>
  <c r="H23" i="7" s="1"/>
  <c r="S336" i="7"/>
  <c r="S335" i="7" s="1"/>
  <c r="S334" i="7" s="1"/>
  <c r="S376" i="7"/>
  <c r="S425" i="7"/>
  <c r="S318" i="7"/>
  <c r="S429" i="7"/>
  <c r="S103" i="7"/>
  <c r="H257" i="7"/>
  <c r="S180" i="7"/>
  <c r="S206" i="7"/>
  <c r="S183" i="7"/>
  <c r="W183" i="7" s="1"/>
  <c r="L344" i="7"/>
  <c r="Q94" i="7"/>
  <c r="H35" i="7"/>
  <c r="H34" i="7" s="1"/>
  <c r="S403" i="7"/>
  <c r="S182" i="7"/>
  <c r="S181" i="7"/>
  <c r="S184" i="7"/>
  <c r="K94" i="7"/>
  <c r="S162" i="7"/>
  <c r="Q15" i="7"/>
  <c r="Q14" i="7" s="1"/>
  <c r="S36" i="7"/>
  <c r="H424" i="7"/>
  <c r="S368" i="7"/>
  <c r="S356" i="7"/>
  <c r="S289" i="7"/>
  <c r="X289" i="7" s="1"/>
  <c r="H353" i="7"/>
  <c r="L276" i="7"/>
  <c r="L275" i="7" s="1"/>
  <c r="S375" i="7"/>
  <c r="Q276" i="7"/>
  <c r="Q275" i="7" s="1"/>
  <c r="H281" i="7"/>
  <c r="H164" i="7"/>
  <c r="T164" i="7" s="1"/>
  <c r="S382" i="7"/>
  <c r="S31" i="7"/>
  <c r="S30" i="7" s="1"/>
  <c r="H402" i="7"/>
  <c r="S317" i="7"/>
  <c r="S321" i="7"/>
  <c r="S279" i="7"/>
  <c r="S93" i="7"/>
  <c r="H101" i="7"/>
  <c r="H277" i="7"/>
  <c r="H244" i="7"/>
  <c r="S342" i="7"/>
  <c r="S306" i="7"/>
  <c r="S305" i="7" s="1"/>
  <c r="P398" i="7"/>
  <c r="P391" i="7" s="1"/>
  <c r="L398" i="7"/>
  <c r="J398" i="7"/>
  <c r="S434" i="7"/>
  <c r="S430" i="7"/>
  <c r="H339" i="7"/>
  <c r="N94" i="7"/>
  <c r="N90" i="7" s="1"/>
  <c r="S427" i="7"/>
  <c r="S426" i="7"/>
  <c r="S381" i="7"/>
  <c r="O398" i="7"/>
  <c r="O391" i="7" s="1"/>
  <c r="H287" i="7"/>
  <c r="S258" i="7"/>
  <c r="S207" i="7"/>
  <c r="S389" i="7"/>
  <c r="H282" i="7"/>
  <c r="T282" i="7" s="1"/>
  <c r="S303" i="7"/>
  <c r="S302" i="7" s="1"/>
  <c r="S260" i="7"/>
  <c r="S283" i="7"/>
  <c r="O276" i="7"/>
  <c r="O275" i="7" s="1"/>
  <c r="J276" i="7"/>
  <c r="J275" i="7" s="1"/>
  <c r="H161" i="7"/>
  <c r="H399" i="7"/>
  <c r="H30" i="7"/>
  <c r="T30" i="7" s="1"/>
  <c r="S354" i="7"/>
  <c r="W354" i="7" s="1"/>
  <c r="Q344" i="7"/>
  <c r="K344" i="7"/>
  <c r="P276" i="7"/>
  <c r="P275" i="7" s="1"/>
  <c r="M366" i="7"/>
  <c r="S422" i="7"/>
  <c r="H308" i="7"/>
  <c r="P15" i="7"/>
  <c r="P14" i="7" s="1"/>
  <c r="M35" i="7"/>
  <c r="S262" i="7"/>
  <c r="X291" i="7"/>
  <c r="S332" i="7"/>
  <c r="S322" i="7"/>
  <c r="J344" i="7"/>
  <c r="M241" i="7"/>
  <c r="S165" i="7"/>
  <c r="S164" i="7" s="1"/>
  <c r="M248" i="7"/>
  <c r="M101" i="7"/>
  <c r="S250" i="7"/>
  <c r="H248" i="7"/>
  <c r="S243" i="7"/>
  <c r="H205" i="7"/>
  <c r="T205" i="7" s="1"/>
  <c r="P386" i="7"/>
  <c r="S29" i="7"/>
  <c r="T29" i="7"/>
  <c r="M309" i="7"/>
  <c r="S270" i="7"/>
  <c r="S269" i="7" s="1"/>
  <c r="H261" i="7"/>
  <c r="H118" i="7"/>
  <c r="T118" i="7" s="1"/>
  <c r="S319" i="7"/>
  <c r="L15" i="7"/>
  <c r="H366" i="7"/>
  <c r="M402" i="7"/>
  <c r="U402" i="7" s="1"/>
  <c r="S266" i="7"/>
  <c r="W266" i="7" s="1"/>
  <c r="S129" i="7"/>
  <c r="S128" i="7" s="1"/>
  <c r="H99" i="7"/>
  <c r="S249" i="7"/>
  <c r="W249" i="7" s="1"/>
  <c r="M277" i="7"/>
  <c r="M424" i="7"/>
  <c r="K15" i="7"/>
  <c r="K14" i="7" s="1"/>
  <c r="O15" i="7"/>
  <c r="O14" i="7" s="1"/>
  <c r="S259" i="7"/>
  <c r="W259" i="7" s="1"/>
  <c r="S97" i="7"/>
  <c r="W97" i="7" s="1"/>
  <c r="R378" i="7"/>
  <c r="M346" i="7"/>
  <c r="U346" i="7" s="1"/>
  <c r="S95" i="7"/>
  <c r="W95" i="7" s="1"/>
  <c r="R94" i="7"/>
  <c r="S19" i="7"/>
  <c r="W19" i="7" s="1"/>
  <c r="M331" i="7"/>
  <c r="U331" i="7" s="1"/>
  <c r="S404" i="7"/>
  <c r="R330" i="7"/>
  <c r="R329" i="7" s="1"/>
  <c r="P330" i="7"/>
  <c r="P329" i="7" s="1"/>
  <c r="K330" i="7"/>
  <c r="K329" i="7" s="1"/>
  <c r="S22" i="7"/>
  <c r="W22" i="7" s="1"/>
  <c r="S388" i="7"/>
  <c r="S387" i="7" s="1"/>
  <c r="S386" i="7" s="1"/>
  <c r="M261" i="7"/>
  <c r="I386" i="7"/>
  <c r="P94" i="7"/>
  <c r="P90" i="7" s="1"/>
  <c r="S37" i="7"/>
  <c r="T22" i="7"/>
  <c r="S92" i="7"/>
  <c r="S296" i="7"/>
  <c r="T31" i="7"/>
  <c r="T19" i="7"/>
  <c r="S252" i="7"/>
  <c r="W252" i="7" s="1"/>
  <c r="S298" i="7"/>
  <c r="Q330" i="7"/>
  <c r="Q329" i="7" s="1"/>
  <c r="O330" i="7"/>
  <c r="O329" i="7" s="1"/>
  <c r="J330" i="7"/>
  <c r="J329" i="7" s="1"/>
  <c r="N344" i="7"/>
  <c r="S410" i="7"/>
  <c r="N276" i="7"/>
  <c r="N275" i="7" s="1"/>
  <c r="K276" i="7"/>
  <c r="K275" i="7" s="1"/>
  <c r="T28" i="7"/>
  <c r="M287" i="7"/>
  <c r="U287" i="7" s="1"/>
  <c r="H374" i="7"/>
  <c r="H340" i="7"/>
  <c r="S393" i="7"/>
  <c r="S163" i="7"/>
  <c r="M308" i="7"/>
  <c r="S428" i="7"/>
  <c r="S168" i="7"/>
  <c r="S355" i="7"/>
  <c r="W355" i="7" s="1"/>
  <c r="S341" i="7"/>
  <c r="S100" i="7"/>
  <c r="W100" i="7" s="1"/>
  <c r="J188" i="7"/>
  <c r="J160" i="7" s="1"/>
  <c r="J159" i="7" s="1"/>
  <c r="S278" i="7"/>
  <c r="R276" i="7"/>
  <c r="R275" i="7" s="1"/>
  <c r="S242" i="7"/>
  <c r="W242" i="7" s="1"/>
  <c r="H365" i="7"/>
  <c r="R188" i="7"/>
  <c r="R160" i="7" s="1"/>
  <c r="M380" i="7"/>
  <c r="R344" i="7"/>
  <c r="S304" i="7"/>
  <c r="L188" i="7"/>
  <c r="L160" i="7" s="1"/>
  <c r="L159" i="7" s="1"/>
  <c r="S315" i="7"/>
  <c r="R398" i="7"/>
  <c r="R391" i="7" s="1"/>
  <c r="L407" i="7"/>
  <c r="L406" i="7" s="1"/>
  <c r="S178" i="7"/>
  <c r="S177" i="7" s="1"/>
  <c r="S423" i="7"/>
  <c r="S347" i="7"/>
  <c r="S256" i="7"/>
  <c r="I188" i="7"/>
  <c r="H91" i="7"/>
  <c r="M295" i="7"/>
  <c r="U295" i="7" s="1"/>
  <c r="L334" i="7"/>
  <c r="L330" i="7" s="1"/>
  <c r="L329" i="7" s="1"/>
  <c r="H335" i="7"/>
  <c r="T335" i="7" s="1"/>
  <c r="R312" i="7"/>
  <c r="R286" i="7" s="1"/>
  <c r="M314" i="7"/>
  <c r="S119" i="7"/>
  <c r="S118" i="7" s="1"/>
  <c r="S117" i="7" s="1"/>
  <c r="S17" i="7"/>
  <c r="S265" i="7"/>
  <c r="S246" i="7"/>
  <c r="S244" i="7" s="1"/>
  <c r="S169" i="7"/>
  <c r="S420" i="7"/>
  <c r="V420" i="7" s="1"/>
  <c r="S254" i="7"/>
  <c r="W254" i="7" s="1"/>
  <c r="P188" i="7"/>
  <c r="P160" i="7" s="1"/>
  <c r="K188" i="7"/>
  <c r="K160" i="7" s="1"/>
  <c r="K159" i="7" s="1"/>
  <c r="H204" i="7"/>
  <c r="T204" i="7" s="1"/>
  <c r="J407" i="7"/>
  <c r="J406" i="7" s="1"/>
  <c r="H312" i="7"/>
  <c r="P372" i="7"/>
  <c r="S253" i="7"/>
  <c r="W253" i="7" s="1"/>
  <c r="H185" i="7"/>
  <c r="T185" i="7" s="1"/>
  <c r="H338" i="7"/>
  <c r="H364" i="7"/>
  <c r="S200" i="7"/>
  <c r="S188" i="7" s="1"/>
  <c r="S171" i="7"/>
  <c r="H392" i="7"/>
  <c r="S96" i="7"/>
  <c r="W96" i="7" s="1"/>
  <c r="X294" i="7"/>
  <c r="Q188" i="7"/>
  <c r="Q160" i="7" s="1"/>
  <c r="H414" i="7"/>
  <c r="S316" i="7"/>
  <c r="H314" i="7"/>
  <c r="M161" i="7"/>
  <c r="U161" i="7" s="1"/>
  <c r="M281" i="7"/>
  <c r="M280" i="7" s="1"/>
  <c r="H280" i="7"/>
  <c r="M334" i="7"/>
  <c r="S170" i="7"/>
  <c r="S400" i="7"/>
  <c r="H407" i="7" l="1"/>
  <c r="H406" i="7" s="1"/>
  <c r="I406" i="7"/>
  <c r="T302" i="7"/>
  <c r="T161" i="7"/>
  <c r="L378" i="7"/>
  <c r="H378" i="7" s="1"/>
  <c r="U277" i="7"/>
  <c r="V277" i="7"/>
  <c r="U241" i="7"/>
  <c r="V241" i="7"/>
  <c r="T305" i="7"/>
  <c r="V261" i="7"/>
  <c r="U261" i="7"/>
  <c r="V248" i="7"/>
  <c r="U248" i="7"/>
  <c r="M34" i="7"/>
  <c r="V34" i="7" s="1"/>
  <c r="U35" i="7"/>
  <c r="V353" i="7"/>
  <c r="U353" i="7"/>
  <c r="V314" i="7"/>
  <c r="U314" i="7"/>
  <c r="M339" i="7"/>
  <c r="T339" i="7" s="1"/>
  <c r="U340" i="7"/>
  <c r="V352" i="7"/>
  <c r="U352" i="7"/>
  <c r="V399" i="7"/>
  <c r="U399" i="7"/>
  <c r="V99" i="7"/>
  <c r="U99" i="7"/>
  <c r="M365" i="7"/>
  <c r="T365" i="7" s="1"/>
  <c r="U366" i="7"/>
  <c r="M373" i="7"/>
  <c r="U374" i="7"/>
  <c r="V257" i="7"/>
  <c r="U257" i="7"/>
  <c r="V264" i="7"/>
  <c r="U264" i="7"/>
  <c r="T126" i="7"/>
  <c r="W361" i="7"/>
  <c r="S358" i="7"/>
  <c r="W358" i="7" s="1"/>
  <c r="T331" i="7"/>
  <c r="H286" i="7"/>
  <c r="T408" i="7"/>
  <c r="I90" i="7"/>
  <c r="I89" i="7" s="1"/>
  <c r="S16" i="7"/>
  <c r="W17" i="7"/>
  <c r="S399" i="7"/>
  <c r="W399" i="7" s="1"/>
  <c r="W400" i="7"/>
  <c r="W244" i="7"/>
  <c r="W246" i="7"/>
  <c r="M94" i="7"/>
  <c r="T244" i="7"/>
  <c r="T358" i="7"/>
  <c r="M386" i="7"/>
  <c r="V386" i="7" s="1"/>
  <c r="V387" i="7"/>
  <c r="T99" i="7"/>
  <c r="T399" i="7"/>
  <c r="I160" i="7"/>
  <c r="I159" i="7" s="1"/>
  <c r="H159" i="7" s="1"/>
  <c r="T292" i="7"/>
  <c r="V292" i="7"/>
  <c r="N239" i="7"/>
  <c r="T35" i="7"/>
  <c r="T267" i="7"/>
  <c r="S267" i="7"/>
  <c r="T392" i="7"/>
  <c r="J391" i="7"/>
  <c r="J390" i="7" s="1"/>
  <c r="R390" i="7"/>
  <c r="O390" i="7"/>
  <c r="N390" i="7"/>
  <c r="K391" i="7"/>
  <c r="K390" i="7" s="1"/>
  <c r="L391" i="7"/>
  <c r="L390" i="7" s="1"/>
  <c r="H372" i="7"/>
  <c r="M312" i="7"/>
  <c r="R285" i="7"/>
  <c r="T257" i="7"/>
  <c r="T264" i="7"/>
  <c r="T346" i="7"/>
  <c r="T280" i="7"/>
  <c r="V290" i="7"/>
  <c r="T366" i="7"/>
  <c r="T374" i="7"/>
  <c r="M345" i="7"/>
  <c r="U345" i="7" s="1"/>
  <c r="T261" i="7"/>
  <c r="T287" i="7"/>
  <c r="T402" i="7"/>
  <c r="T353" i="7"/>
  <c r="T424" i="7"/>
  <c r="S308" i="7"/>
  <c r="T277" i="7"/>
  <c r="H386" i="7"/>
  <c r="T387" i="7"/>
  <c r="S352" i="7"/>
  <c r="W352" i="7" s="1"/>
  <c r="T352" i="7"/>
  <c r="H412" i="7"/>
  <c r="T414" i="7"/>
  <c r="T91" i="7"/>
  <c r="T340" i="7"/>
  <c r="T101" i="7"/>
  <c r="T380" i="7"/>
  <c r="T241" i="7"/>
  <c r="T314" i="7"/>
  <c r="T248" i="7"/>
  <c r="T281" i="7"/>
  <c r="T308" i="7"/>
  <c r="T309" i="7"/>
  <c r="T127" i="7"/>
  <c r="T295" i="7"/>
  <c r="H373" i="7"/>
  <c r="R239" i="7"/>
  <c r="L90" i="7"/>
  <c r="L89" i="7" s="1"/>
  <c r="Q90" i="7"/>
  <c r="Q89" i="7" s="1"/>
  <c r="J90" i="7"/>
  <c r="O90" i="7"/>
  <c r="O89" i="7" s="1"/>
  <c r="K90" i="7"/>
  <c r="K89" i="7" s="1"/>
  <c r="R90" i="7"/>
  <c r="R89" i="7" s="1"/>
  <c r="S282" i="7"/>
  <c r="O407" i="7"/>
  <c r="O406" i="7" s="1"/>
  <c r="I239" i="7"/>
  <c r="H239" i="7" s="1"/>
  <c r="Q239" i="7"/>
  <c r="M247" i="7"/>
  <c r="U247" i="7" s="1"/>
  <c r="S366" i="7"/>
  <c r="S365" i="7" s="1"/>
  <c r="S364" i="7" s="1"/>
  <c r="K407" i="7"/>
  <c r="K406" i="7" s="1"/>
  <c r="S346" i="7"/>
  <c r="W346" i="7" s="1"/>
  <c r="R407" i="7"/>
  <c r="R406" i="7" s="1"/>
  <c r="M421" i="7"/>
  <c r="Q407" i="7"/>
  <c r="Q406" i="7" s="1"/>
  <c r="S331" i="7"/>
  <c r="S330" i="7" s="1"/>
  <c r="S329" i="7" s="1"/>
  <c r="P407" i="7"/>
  <c r="P406" i="7" s="1"/>
  <c r="N407" i="7"/>
  <c r="N406" i="7" s="1"/>
  <c r="S241" i="7"/>
  <c r="W241" i="7" s="1"/>
  <c r="S408" i="7"/>
  <c r="S35" i="7"/>
  <c r="S34" i="7" s="1"/>
  <c r="S33" i="7" s="1"/>
  <c r="S27" i="7"/>
  <c r="S23" i="7" s="1"/>
  <c r="X292" i="7"/>
  <c r="X293" i="7"/>
  <c r="S101" i="7"/>
  <c r="L14" i="7"/>
  <c r="H14" i="7" s="1"/>
  <c r="H15" i="7"/>
  <c r="H285" i="7"/>
  <c r="S392" i="7"/>
  <c r="M15" i="7"/>
  <c r="S287" i="7"/>
  <c r="T27" i="7"/>
  <c r="T23" i="7"/>
  <c r="S402" i="7"/>
  <c r="Q390" i="7"/>
  <c r="T20" i="7"/>
  <c r="S261" i="7"/>
  <c r="W261" i="7" s="1"/>
  <c r="S353" i="7"/>
  <c r="W353" i="7" s="1"/>
  <c r="S127" i="7"/>
  <c r="S126" i="7" s="1"/>
  <c r="I390" i="7"/>
  <c r="H345" i="7"/>
  <c r="P390" i="7"/>
  <c r="M398" i="7"/>
  <c r="U398" i="7" s="1"/>
  <c r="S374" i="7"/>
  <c r="S373" i="7" s="1"/>
  <c r="S372" i="7" s="1"/>
  <c r="S277" i="7"/>
  <c r="W277" i="7" s="1"/>
  <c r="T16" i="7"/>
  <c r="H398" i="7"/>
  <c r="S99" i="7"/>
  <c r="W99" i="7" s="1"/>
  <c r="S91" i="7"/>
  <c r="H334" i="7"/>
  <c r="T334" i="7" s="1"/>
  <c r="S264" i="7"/>
  <c r="W264" i="7" s="1"/>
  <c r="S340" i="7"/>
  <c r="S339" i="7" s="1"/>
  <c r="S338" i="7" s="1"/>
  <c r="S257" i="7"/>
  <c r="W257" i="7" s="1"/>
  <c r="S380" i="7"/>
  <c r="S20" i="7"/>
  <c r="W20" i="7" s="1"/>
  <c r="P159" i="7"/>
  <c r="Q159" i="7"/>
  <c r="S185" i="7"/>
  <c r="S205" i="7"/>
  <c r="S204" i="7"/>
  <c r="N159" i="7"/>
  <c r="S161" i="7"/>
  <c r="I344" i="7"/>
  <c r="H344" i="7" s="1"/>
  <c r="S295" i="7"/>
  <c r="S167" i="7"/>
  <c r="S166" i="7" s="1"/>
  <c r="O239" i="7"/>
  <c r="S248" i="7"/>
  <c r="W248" i="7" s="1"/>
  <c r="H247" i="7"/>
  <c r="P89" i="7"/>
  <c r="H329" i="7"/>
  <c r="S424" i="7"/>
  <c r="H330" i="7"/>
  <c r="M379" i="7"/>
  <c r="V379" i="7" s="1"/>
  <c r="H94" i="7"/>
  <c r="M160" i="7"/>
  <c r="H188" i="7"/>
  <c r="T188" i="7" s="1"/>
  <c r="S314" i="7"/>
  <c r="S312" i="7" s="1"/>
  <c r="H179" i="7"/>
  <c r="T179" i="7" s="1"/>
  <c r="H203" i="7"/>
  <c r="T203" i="7" s="1"/>
  <c r="M276" i="7"/>
  <c r="V276" i="7" s="1"/>
  <c r="I275" i="7"/>
  <c r="H275" i="7" s="1"/>
  <c r="H276" i="7"/>
  <c r="M330" i="7"/>
  <c r="S379" i="7" l="1"/>
  <c r="S378" i="7" s="1"/>
  <c r="T373" i="7"/>
  <c r="T34" i="7"/>
  <c r="I436" i="7"/>
  <c r="V160" i="7"/>
  <c r="U160" i="7"/>
  <c r="M14" i="7"/>
  <c r="U14" i="7" s="1"/>
  <c r="U15" i="7"/>
  <c r="M364" i="7"/>
  <c r="U365" i="7"/>
  <c r="M338" i="7"/>
  <c r="U339" i="7"/>
  <c r="T421" i="7"/>
  <c r="U421" i="7"/>
  <c r="V312" i="7"/>
  <c r="U312" i="7"/>
  <c r="M329" i="7"/>
  <c r="U329" i="7" s="1"/>
  <c r="U330" i="7"/>
  <c r="M275" i="7"/>
  <c r="U276" i="7"/>
  <c r="V94" i="7"/>
  <c r="U94" i="7"/>
  <c r="M372" i="7"/>
  <c r="U372" i="7" s="1"/>
  <c r="U373" i="7"/>
  <c r="M33" i="7"/>
  <c r="W33" i="7" s="1"/>
  <c r="U34" i="7"/>
  <c r="M286" i="7"/>
  <c r="H391" i="7"/>
  <c r="T398" i="7"/>
  <c r="S398" i="7"/>
  <c r="W398" i="7" s="1"/>
  <c r="T14" i="7"/>
  <c r="T412" i="7"/>
  <c r="T94" i="7"/>
  <c r="T15" i="7"/>
  <c r="S179" i="7"/>
  <c r="W179" i="7" s="1"/>
  <c r="W185" i="7"/>
  <c r="W34" i="7"/>
  <c r="W412" i="7"/>
  <c r="W16" i="7"/>
  <c r="M90" i="7"/>
  <c r="T386" i="7"/>
  <c r="T290" i="7"/>
  <c r="M391" i="7"/>
  <c r="V398" i="7"/>
  <c r="T312" i="7"/>
  <c r="M344" i="7"/>
  <c r="V345" i="7"/>
  <c r="M240" i="7"/>
  <c r="V247" i="7"/>
  <c r="N89" i="7"/>
  <c r="H390" i="7"/>
  <c r="S345" i="7"/>
  <c r="T276" i="7"/>
  <c r="T330" i="7"/>
  <c r="T345" i="7"/>
  <c r="T379" i="7"/>
  <c r="T247" i="7"/>
  <c r="H240" i="7"/>
  <c r="H89" i="7"/>
  <c r="K436" i="7"/>
  <c r="S281" i="7"/>
  <c r="X287" i="7"/>
  <c r="O436" i="7"/>
  <c r="P436" i="7"/>
  <c r="Q436" i="7"/>
  <c r="L436" i="7"/>
  <c r="S247" i="7"/>
  <c r="S421" i="7"/>
  <c r="X290" i="7"/>
  <c r="M407" i="7"/>
  <c r="U407" i="7" s="1"/>
  <c r="S94" i="7"/>
  <c r="W94" i="7" s="1"/>
  <c r="S15" i="7"/>
  <c r="S14" i="7" s="1"/>
  <c r="M159" i="7"/>
  <c r="S203" i="7"/>
  <c r="H90" i="7"/>
  <c r="M378" i="7"/>
  <c r="J89" i="7"/>
  <c r="J436" i="7" s="1"/>
  <c r="H160" i="7"/>
  <c r="T160" i="7" s="1"/>
  <c r="R159" i="7"/>
  <c r="R436" i="7" s="1"/>
  <c r="T159" i="7" l="1"/>
  <c r="T329" i="7"/>
  <c r="U275" i="7"/>
  <c r="V275" i="7"/>
  <c r="W14" i="7"/>
  <c r="T275" i="7"/>
  <c r="V240" i="7"/>
  <c r="U240" i="7"/>
  <c r="M89" i="7"/>
  <c r="U89" i="7" s="1"/>
  <c r="U90" i="7"/>
  <c r="U338" i="7"/>
  <c r="T338" i="7"/>
  <c r="M285" i="7"/>
  <c r="T285" i="7" s="1"/>
  <c r="U286" i="7"/>
  <c r="V159" i="7"/>
  <c r="U159" i="7"/>
  <c r="V391" i="7"/>
  <c r="U391" i="7"/>
  <c r="U33" i="7"/>
  <c r="V33" i="7"/>
  <c r="T33" i="7"/>
  <c r="V344" i="7"/>
  <c r="U344" i="7"/>
  <c r="T372" i="7"/>
  <c r="U364" i="7"/>
  <c r="T364" i="7"/>
  <c r="S90" i="7"/>
  <c r="S286" i="7"/>
  <c r="S391" i="7"/>
  <c r="W391" i="7" s="1"/>
  <c r="T286" i="7"/>
  <c r="T391" i="7"/>
  <c r="S160" i="7"/>
  <c r="W160" i="7" s="1"/>
  <c r="W15" i="7"/>
  <c r="S240" i="7"/>
  <c r="W240" i="7" s="1"/>
  <c r="W247" i="7"/>
  <c r="S344" i="7"/>
  <c r="W345" i="7"/>
  <c r="V90" i="7"/>
  <c r="T90" i="7"/>
  <c r="M406" i="7"/>
  <c r="V407" i="7"/>
  <c r="T378" i="7"/>
  <c r="V378" i="7"/>
  <c r="T344" i="7"/>
  <c r="M239" i="7"/>
  <c r="N436" i="7"/>
  <c r="T240" i="7"/>
  <c r="T407" i="7"/>
  <c r="S280" i="7"/>
  <c r="S407" i="7"/>
  <c r="M390" i="7"/>
  <c r="H436" i="7"/>
  <c r="W344" i="7" l="1"/>
  <c r="S390" i="7"/>
  <c r="W390" i="7" s="1"/>
  <c r="V89" i="7"/>
  <c r="T89" i="7"/>
  <c r="V285" i="7"/>
  <c r="T390" i="7"/>
  <c r="U390" i="7"/>
  <c r="T239" i="7"/>
  <c r="U239" i="7"/>
  <c r="V406" i="7"/>
  <c r="S159" i="7"/>
  <c r="W159" i="7" s="1"/>
  <c r="S239" i="7"/>
  <c r="W239" i="7" s="1"/>
  <c r="S89" i="7"/>
  <c r="W90" i="7"/>
  <c r="S406" i="7"/>
  <c r="W407" i="7"/>
  <c r="V390" i="7"/>
  <c r="V239" i="7"/>
  <c r="T406" i="7"/>
  <c r="S285" i="7"/>
  <c r="W285" i="7" s="1"/>
  <c r="S276" i="7"/>
  <c r="W276" i="7" s="1"/>
  <c r="M436" i="7"/>
  <c r="X286" i="7"/>
  <c r="W89" i="7" l="1"/>
  <c r="U436" i="7"/>
  <c r="W406" i="7"/>
  <c r="T436" i="7"/>
  <c r="W287" i="7"/>
  <c r="X285" i="7"/>
  <c r="S275" i="7"/>
  <c r="S436" i="7" l="1"/>
  <c r="W275" i="7"/>
  <c r="V436" i="7" l="1"/>
  <c r="W436" i="7"/>
</calcChain>
</file>

<file path=xl/sharedStrings.xml><?xml version="1.0" encoding="utf-8"?>
<sst xmlns="http://schemas.openxmlformats.org/spreadsheetml/2006/main" count="1761" uniqueCount="1033">
  <si>
    <t>(грн.)</t>
  </si>
  <si>
    <t>Разом</t>
  </si>
  <si>
    <t>з них</t>
  </si>
  <si>
    <t xml:space="preserve"> оплата праці    </t>
  </si>
  <si>
    <t>Охорона та раціональне використання  природних ресурсів</t>
  </si>
  <si>
    <t>Школи естетичного виховання дітей</t>
  </si>
  <si>
    <t>Всього видатків:</t>
  </si>
  <si>
    <t xml:space="preserve">комунальні послуги та енергоносії   </t>
  </si>
  <si>
    <t>Інші заходи у сфері електротранспорту</t>
  </si>
  <si>
    <t>видатки споживання</t>
  </si>
  <si>
    <t>видатки розвитку</t>
  </si>
  <si>
    <t>Реверсна дотація</t>
  </si>
  <si>
    <t>0910</t>
  </si>
  <si>
    <t>0921</t>
  </si>
  <si>
    <t>0922</t>
  </si>
  <si>
    <t>0960</t>
  </si>
  <si>
    <t>0990</t>
  </si>
  <si>
    <t>0133</t>
  </si>
  <si>
    <t>1040</t>
  </si>
  <si>
    <t>0810</t>
  </si>
  <si>
    <t>0111</t>
  </si>
  <si>
    <t>1090</t>
  </si>
  <si>
    <t>0731</t>
  </si>
  <si>
    <t>0733</t>
  </si>
  <si>
    <t>0721</t>
  </si>
  <si>
    <t>0722</t>
  </si>
  <si>
    <t>0726</t>
  </si>
  <si>
    <t>1010</t>
  </si>
  <si>
    <t>1030</t>
  </si>
  <si>
    <t>0822</t>
  </si>
  <si>
    <t>0824</t>
  </si>
  <si>
    <t>0827</t>
  </si>
  <si>
    <t>0828</t>
  </si>
  <si>
    <t>0829</t>
  </si>
  <si>
    <t>0830</t>
  </si>
  <si>
    <t>0421</t>
  </si>
  <si>
    <t>0320</t>
  </si>
  <si>
    <t>0180</t>
  </si>
  <si>
    <t>0511</t>
  </si>
  <si>
    <t>0443</t>
  </si>
  <si>
    <t>0610</t>
  </si>
  <si>
    <t>0620</t>
  </si>
  <si>
    <t>0490</t>
  </si>
  <si>
    <t>0455</t>
  </si>
  <si>
    <t>0456</t>
  </si>
  <si>
    <t>0411</t>
  </si>
  <si>
    <t>0930</t>
  </si>
  <si>
    <t>Утилізація відходів</t>
  </si>
  <si>
    <t>0512</t>
  </si>
  <si>
    <t>0540</t>
  </si>
  <si>
    <t>1050</t>
  </si>
  <si>
    <t>Організація та проведення громадських робіт</t>
  </si>
  <si>
    <t>Код програмної класифікації видатків та кредитування місцевих бюджетів</t>
  </si>
  <si>
    <t>Код  ТПКВКМБ/ ТКВКБМС</t>
  </si>
  <si>
    <t>Код ФКВКБ</t>
  </si>
  <si>
    <t>0170</t>
  </si>
  <si>
    <t>7210</t>
  </si>
  <si>
    <t>7211</t>
  </si>
  <si>
    <t>8370</t>
  </si>
  <si>
    <t>8050</t>
  </si>
  <si>
    <t>1000000</t>
  </si>
  <si>
    <t>1010180</t>
  </si>
  <si>
    <t>1011010</t>
  </si>
  <si>
    <t>1011020</t>
  </si>
  <si>
    <t>1020</t>
  </si>
  <si>
    <t>1011030</t>
  </si>
  <si>
    <t>1011090</t>
  </si>
  <si>
    <t>1100</t>
  </si>
  <si>
    <t>1011100</t>
  </si>
  <si>
    <t>0970</t>
  </si>
  <si>
    <t>1160</t>
  </si>
  <si>
    <t>1011160</t>
  </si>
  <si>
    <t>1170</t>
  </si>
  <si>
    <t>1011170</t>
  </si>
  <si>
    <t>1190</t>
  </si>
  <si>
    <t>1011190</t>
  </si>
  <si>
    <t>1011230</t>
  </si>
  <si>
    <t>1230</t>
  </si>
  <si>
    <t>3400</t>
  </si>
  <si>
    <t>1010000</t>
  </si>
  <si>
    <t>0300000</t>
  </si>
  <si>
    <t>0310000</t>
  </si>
  <si>
    <t>0310170</t>
  </si>
  <si>
    <t>0100</t>
  </si>
  <si>
    <t>Державне управління</t>
  </si>
  <si>
    <t>0317210</t>
  </si>
  <si>
    <t>0317211</t>
  </si>
  <si>
    <t>0318370</t>
  </si>
  <si>
    <t>7500000</t>
  </si>
  <si>
    <t>7510000</t>
  </si>
  <si>
    <t>6700000</t>
  </si>
  <si>
    <t>6710000</t>
  </si>
  <si>
    <t>Здійснення соціальної роботи з вразливими категоріями населення</t>
  </si>
  <si>
    <t>3130</t>
  </si>
  <si>
    <t>3131</t>
  </si>
  <si>
    <t>Оздоровлення 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</si>
  <si>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1400000</t>
  </si>
  <si>
    <t>1410000</t>
  </si>
  <si>
    <t>1410180</t>
  </si>
  <si>
    <t>1510000</t>
  </si>
  <si>
    <t>1510180</t>
  </si>
  <si>
    <t>7510180</t>
  </si>
  <si>
    <t>6710180</t>
  </si>
  <si>
    <t>7810</t>
  </si>
  <si>
    <t>7840</t>
  </si>
  <si>
    <t>5610180</t>
  </si>
  <si>
    <t>5600000</t>
  </si>
  <si>
    <t>5610000</t>
  </si>
  <si>
    <t>5618050</t>
  </si>
  <si>
    <t>5617310</t>
  </si>
  <si>
    <t>7310</t>
  </si>
  <si>
    <t>6430</t>
  </si>
  <si>
    <t>4816430</t>
  </si>
  <si>
    <t>4810180</t>
  </si>
  <si>
    <t>4800000</t>
  </si>
  <si>
    <t>4810000</t>
  </si>
  <si>
    <t>470000</t>
  </si>
  <si>
    <t>4710000</t>
  </si>
  <si>
    <t>4710180</t>
  </si>
  <si>
    <t>4500000</t>
  </si>
  <si>
    <t>4510000</t>
  </si>
  <si>
    <t>4510180</t>
  </si>
  <si>
    <t>4000000</t>
  </si>
  <si>
    <t>4010000</t>
  </si>
  <si>
    <t>4010180</t>
  </si>
  <si>
    <t>3200000</t>
  </si>
  <si>
    <t>3210000</t>
  </si>
  <si>
    <t>3210180</t>
  </si>
  <si>
    <t>7450</t>
  </si>
  <si>
    <t>3217450</t>
  </si>
  <si>
    <t>2400000</t>
  </si>
  <si>
    <t>2410000</t>
  </si>
  <si>
    <t>2410180</t>
  </si>
  <si>
    <t>8010</t>
  </si>
  <si>
    <t>7618010</t>
  </si>
  <si>
    <t>2010</t>
  </si>
  <si>
    <t>1412010</t>
  </si>
  <si>
    <t>2050</t>
  </si>
  <si>
    <t>1412050</t>
  </si>
  <si>
    <t xml:space="preserve">Багатопрофільна стаціонарна медична допомога населенню </t>
  </si>
  <si>
    <t>Лікарсько-акушерська допомога вагітним, породіллям та новонародженим</t>
  </si>
  <si>
    <t xml:space="preserve">Амбулаторно-поліклінічна допомога населенню </t>
  </si>
  <si>
    <t>2120</t>
  </si>
  <si>
    <t>1412120</t>
  </si>
  <si>
    <t>2140</t>
  </si>
  <si>
    <t>1412140</t>
  </si>
  <si>
    <t>2180</t>
  </si>
  <si>
    <t>1412180</t>
  </si>
  <si>
    <t>3140</t>
  </si>
  <si>
    <t>Проведення спортивної роботи в регіоні</t>
  </si>
  <si>
    <t>5010</t>
  </si>
  <si>
    <t>5011</t>
  </si>
  <si>
    <t>Проведення навчально-тренувальних зборів і змагань з олімпійських видів спорту</t>
  </si>
  <si>
    <t>5060</t>
  </si>
  <si>
    <t>9120</t>
  </si>
  <si>
    <t>1419120</t>
  </si>
  <si>
    <t>1419140</t>
  </si>
  <si>
    <t>9140</t>
  </si>
  <si>
    <t>6310</t>
  </si>
  <si>
    <t>1416310</t>
  </si>
  <si>
    <t>3105</t>
  </si>
  <si>
    <t>3240</t>
  </si>
  <si>
    <t>8700</t>
  </si>
  <si>
    <t>8800</t>
  </si>
  <si>
    <t>8480</t>
  </si>
  <si>
    <t>5000</t>
  </si>
  <si>
    <t>Фізична культура і спорт</t>
  </si>
  <si>
    <t>1000</t>
  </si>
  <si>
    <t>Освіта</t>
  </si>
  <si>
    <t>3000</t>
  </si>
  <si>
    <t>Соціальний захист та соціальне забезпечення</t>
  </si>
  <si>
    <t>5030</t>
  </si>
  <si>
    <t>Розвиток дитячо-юнацького та резервного спорту</t>
  </si>
  <si>
    <t>5031</t>
  </si>
  <si>
    <t>Утримання та навчально-тренувальна робота комунальних дитячо-юнацьких спортивних шкіл</t>
  </si>
  <si>
    <t>Інші заходи з розвитку фізичної культури та спорту</t>
  </si>
  <si>
    <t>5061</t>
  </si>
  <si>
    <t>5062</t>
  </si>
  <si>
    <t>2000</t>
  </si>
  <si>
    <t>3100</t>
  </si>
  <si>
    <t>Соціальний захист ветеранів війни та праці</t>
  </si>
  <si>
    <t>4000</t>
  </si>
  <si>
    <t>Культура</t>
  </si>
  <si>
    <t>4030</t>
  </si>
  <si>
    <t>2414030</t>
  </si>
  <si>
    <t>4060</t>
  </si>
  <si>
    <t>2414060</t>
  </si>
  <si>
    <t>4070</t>
  </si>
  <si>
    <t>2414070</t>
  </si>
  <si>
    <t>4080</t>
  </si>
  <si>
    <t>2414080</t>
  </si>
  <si>
    <t>4090</t>
  </si>
  <si>
    <t>2414090</t>
  </si>
  <si>
    <t>4100</t>
  </si>
  <si>
    <t>2414100</t>
  </si>
  <si>
    <t>4200</t>
  </si>
  <si>
    <t>2414200</t>
  </si>
  <si>
    <t>4013400</t>
  </si>
  <si>
    <t>6000</t>
  </si>
  <si>
    <t>Житлово-комунальне господарство</t>
  </si>
  <si>
    <t>0310100</t>
  </si>
  <si>
    <t>7200</t>
  </si>
  <si>
    <t>Засоби масової інформації</t>
  </si>
  <si>
    <t>0317200</t>
  </si>
  <si>
    <t>8000</t>
  </si>
  <si>
    <t>0318000</t>
  </si>
  <si>
    <t>8600</t>
  </si>
  <si>
    <t>1010100</t>
  </si>
  <si>
    <t>1011000</t>
  </si>
  <si>
    <t>1070</t>
  </si>
  <si>
    <t>1011070</t>
  </si>
  <si>
    <t>1013000</t>
  </si>
  <si>
    <t>9100</t>
  </si>
  <si>
    <t>9110</t>
  </si>
  <si>
    <t>1410100</t>
  </si>
  <si>
    <t>1412000</t>
  </si>
  <si>
    <t>Первинна медична допомога населенню</t>
  </si>
  <si>
    <t>6300</t>
  </si>
  <si>
    <t>1416300</t>
  </si>
  <si>
    <t>1016300</t>
  </si>
  <si>
    <t>1419100</t>
  </si>
  <si>
    <t>1510100</t>
  </si>
  <si>
    <t>1513000</t>
  </si>
  <si>
    <t>2410100</t>
  </si>
  <si>
    <t>2414000</t>
  </si>
  <si>
    <t>2416300</t>
  </si>
  <si>
    <t>2416310</t>
  </si>
  <si>
    <t>3210100</t>
  </si>
  <si>
    <t>7400</t>
  </si>
  <si>
    <t>3217400</t>
  </si>
  <si>
    <t>4010100</t>
  </si>
  <si>
    <t>4013000</t>
  </si>
  <si>
    <t>4016000</t>
  </si>
  <si>
    <t>4510100</t>
  </si>
  <si>
    <t>4710100</t>
  </si>
  <si>
    <t>4810100</t>
  </si>
  <si>
    <t>5610100</t>
  </si>
  <si>
    <t>6710100</t>
  </si>
  <si>
    <t>7510100</t>
  </si>
  <si>
    <t>5618000</t>
  </si>
  <si>
    <t>4016010</t>
  </si>
  <si>
    <t>6010</t>
  </si>
  <si>
    <t>6020</t>
  </si>
  <si>
    <t>4016020</t>
  </si>
  <si>
    <t>4016021</t>
  </si>
  <si>
    <t>6021</t>
  </si>
  <si>
    <t>6030</t>
  </si>
  <si>
    <t>4016030</t>
  </si>
  <si>
    <t>6060</t>
  </si>
  <si>
    <t>4016060</t>
  </si>
  <si>
    <t>4016300</t>
  </si>
  <si>
    <t>4016310</t>
  </si>
  <si>
    <t>1060</t>
  </si>
  <si>
    <t>6324</t>
  </si>
  <si>
    <t>4016324</t>
  </si>
  <si>
    <t>4016600</t>
  </si>
  <si>
    <t>6600</t>
  </si>
  <si>
    <t>4016640</t>
  </si>
  <si>
    <t>4016650</t>
  </si>
  <si>
    <t>6640</t>
  </si>
  <si>
    <t>6650</t>
  </si>
  <si>
    <t>4017400</t>
  </si>
  <si>
    <t>7470</t>
  </si>
  <si>
    <t>4017470</t>
  </si>
  <si>
    <t>4017410</t>
  </si>
  <si>
    <t>7410</t>
  </si>
  <si>
    <t>0470</t>
  </si>
  <si>
    <t>Заходи з енергозбереження</t>
  </si>
  <si>
    <t>4019100</t>
  </si>
  <si>
    <t>4019110</t>
  </si>
  <si>
    <t>8108</t>
  </si>
  <si>
    <t>Витрати, пов"язані з наданням та обслуговуванням пільгових довгострокових кредитів, наданих громадянам на будівництво (реконструкцію) та придбання житла</t>
  </si>
  <si>
    <t>4716300</t>
  </si>
  <si>
    <t>4716310</t>
  </si>
  <si>
    <t>4711010</t>
  </si>
  <si>
    <t>4711020</t>
  </si>
  <si>
    <t>4711070</t>
  </si>
  <si>
    <t>4712010</t>
  </si>
  <si>
    <t>4712050</t>
  </si>
  <si>
    <t>4712120</t>
  </si>
  <si>
    <t>4712180</t>
  </si>
  <si>
    <t>4714100</t>
  </si>
  <si>
    <t>4715031</t>
  </si>
  <si>
    <t>4816300</t>
  </si>
  <si>
    <t>6400</t>
  </si>
  <si>
    <t>4816400</t>
  </si>
  <si>
    <t>7300</t>
  </si>
  <si>
    <t>Сільське і лісове господарство, рибне господарство та мисливство</t>
  </si>
  <si>
    <t>5617300</t>
  </si>
  <si>
    <t>7800</t>
  </si>
  <si>
    <t>6717800</t>
  </si>
  <si>
    <t>6717810</t>
  </si>
  <si>
    <t>8120</t>
  </si>
  <si>
    <t>7618000</t>
  </si>
  <si>
    <t>8100</t>
  </si>
  <si>
    <t>7618100</t>
  </si>
  <si>
    <t>Надання та повернення пільгового довгострокового кредиту на будівництво (реконструкцію) та придбання житла</t>
  </si>
  <si>
    <t>7618108</t>
  </si>
  <si>
    <t>7618120</t>
  </si>
  <si>
    <t>7618700</t>
  </si>
  <si>
    <t>7618800</t>
  </si>
  <si>
    <t>7618480</t>
  </si>
  <si>
    <t>5012</t>
  </si>
  <si>
    <t>Проведення навчально-тренувальних зборів і змагань з неолімпійських видів спорту</t>
  </si>
  <si>
    <t xml:space="preserve">Виконавчий комітет Полтавської міської ради </t>
  </si>
  <si>
    <t xml:space="preserve"> Управління адміністративних послуг   Полтавської міської ради</t>
  </si>
  <si>
    <t xml:space="preserve"> Управління житлово - комунального господарства виконавчого комітету Полтавської міської ради</t>
  </si>
  <si>
    <t xml:space="preserve"> Управління майном  комунальної  власності  міста</t>
  </si>
  <si>
    <t>Управління майном  комунальної  власності  міста</t>
  </si>
  <si>
    <t>Управління капітального будівництва Полтавського міськвиконкому</t>
  </si>
  <si>
    <t>4711000</t>
  </si>
  <si>
    <t xml:space="preserve">Управління з питань містобудування та архітектури </t>
  </si>
  <si>
    <t xml:space="preserve"> Полтавське міське управління земельних ресурсів та земельного кадастру</t>
  </si>
  <si>
    <t xml:space="preserve"> Інспекція по контролю за благоустроєм, екологічним та санітарним станом міста </t>
  </si>
  <si>
    <t xml:space="preserve"> Бюджетно - фінансове управління виконавчого комітету Полтавської міської ради</t>
  </si>
  <si>
    <t>6717840</t>
  </si>
  <si>
    <t>0200000</t>
  </si>
  <si>
    <t>0210000</t>
  </si>
  <si>
    <t>0210100</t>
  </si>
  <si>
    <t>0218000</t>
  </si>
  <si>
    <t>0600000</t>
  </si>
  <si>
    <t>0610000</t>
  </si>
  <si>
    <t>0610100</t>
  </si>
  <si>
    <t>0611000</t>
  </si>
  <si>
    <t>0611010</t>
  </si>
  <si>
    <t>0618000</t>
  </si>
  <si>
    <t>0611160</t>
  </si>
  <si>
    <t>0700000</t>
  </si>
  <si>
    <t>0710000</t>
  </si>
  <si>
    <t>0710100</t>
  </si>
  <si>
    <t>0712000</t>
  </si>
  <si>
    <t>0712010</t>
  </si>
  <si>
    <t>0718000</t>
  </si>
  <si>
    <t>1014000</t>
  </si>
  <si>
    <t>1014030</t>
  </si>
  <si>
    <t>1014060</t>
  </si>
  <si>
    <t>1014080</t>
  </si>
  <si>
    <t>1200000</t>
  </si>
  <si>
    <t>1210000</t>
  </si>
  <si>
    <t>1210100</t>
  </si>
  <si>
    <t>1213000</t>
  </si>
  <si>
    <t>1216000</t>
  </si>
  <si>
    <t>1216010</t>
  </si>
  <si>
    <t>1216020</t>
  </si>
  <si>
    <t>1216030</t>
  </si>
  <si>
    <t>1217400</t>
  </si>
  <si>
    <t>150000</t>
  </si>
  <si>
    <t>1511000</t>
  </si>
  <si>
    <t>1511010</t>
  </si>
  <si>
    <t>1512010</t>
  </si>
  <si>
    <t>1514100</t>
  </si>
  <si>
    <t>1515031</t>
  </si>
  <si>
    <t>1600000</t>
  </si>
  <si>
    <t>1610000</t>
  </si>
  <si>
    <t>1610100</t>
  </si>
  <si>
    <t>3100000</t>
  </si>
  <si>
    <t>3110000</t>
  </si>
  <si>
    <t>3110100</t>
  </si>
  <si>
    <t>3400000</t>
  </si>
  <si>
    <t>3410000</t>
  </si>
  <si>
    <t>3410100</t>
  </si>
  <si>
    <t>3600000</t>
  </si>
  <si>
    <t>3610000</t>
  </si>
  <si>
    <t>3610100</t>
  </si>
  <si>
    <t>3700000</t>
  </si>
  <si>
    <t>3710000</t>
  </si>
  <si>
    <t>3710100</t>
  </si>
  <si>
    <t>3718000</t>
  </si>
  <si>
    <t>0210150</t>
  </si>
  <si>
    <t>0150</t>
  </si>
  <si>
    <t>0610160</t>
  </si>
  <si>
    <t>0160</t>
  </si>
  <si>
    <t>3710160</t>
  </si>
  <si>
    <t>3610160</t>
  </si>
  <si>
    <t>3410160</t>
  </si>
  <si>
    <t>3110160</t>
  </si>
  <si>
    <t>1610160</t>
  </si>
  <si>
    <t>1510160</t>
  </si>
  <si>
    <t>1210160</t>
  </si>
  <si>
    <t>1010160</t>
  </si>
  <si>
    <t>0710160</t>
  </si>
  <si>
    <t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</t>
  </si>
  <si>
    <t>Надання дошкільної  освіти</t>
  </si>
  <si>
    <t>0218400</t>
  </si>
  <si>
    <t>8400</t>
  </si>
  <si>
    <t>0218410</t>
  </si>
  <si>
    <t>8410</t>
  </si>
  <si>
    <t>0219800</t>
  </si>
  <si>
    <t>9800</t>
  </si>
  <si>
    <t>7350</t>
  </si>
  <si>
    <t>1617350</t>
  </si>
  <si>
    <t>Розробка схем  планування та забудови територій  (містобудівної документації)</t>
  </si>
  <si>
    <t>8130</t>
  </si>
  <si>
    <t>Надання  реабілітаційних  послуг особам з інвалідністю та дітям з інвалідністю</t>
  </si>
  <si>
    <t>3192</t>
  </si>
  <si>
    <t>Надання соціальних та реабілітаційних  послуг громадянам похилого віку, особам з інвалідністю, дітям з інвалідністю в установах соціального обслуговування</t>
  </si>
  <si>
    <t>3210</t>
  </si>
  <si>
    <t>3241</t>
  </si>
  <si>
    <t>Забезпечення діяльності інших закладів у сфері соціального захисту і соціального забезпечення</t>
  </si>
  <si>
    <t>3242</t>
  </si>
  <si>
    <t>Інші заходи у сфері соціального захисту і соціального забезпечення</t>
  </si>
  <si>
    <t>3719150</t>
  </si>
  <si>
    <t>9150</t>
  </si>
  <si>
    <t>Інші дотації з місцевого бюджету</t>
  </si>
  <si>
    <t xml:space="preserve">Інші субвенції з місцевого бюджету </t>
  </si>
  <si>
    <t>3719770</t>
  </si>
  <si>
    <t>9770</t>
  </si>
  <si>
    <t>3719250</t>
  </si>
  <si>
    <t>9250</t>
  </si>
  <si>
    <t>3190</t>
  </si>
  <si>
    <t>Інші заклади та заходи</t>
  </si>
  <si>
    <t>8311</t>
  </si>
  <si>
    <t>0618311</t>
  </si>
  <si>
    <t>1014020</t>
  </si>
  <si>
    <t>1014040</t>
  </si>
  <si>
    <t>1014050</t>
  </si>
  <si>
    <t>4020</t>
  </si>
  <si>
    <t>4040</t>
  </si>
  <si>
    <t>4050</t>
  </si>
  <si>
    <t>Фінансова підтримка фiлармонiй, художніх і музичних колективів, ансамблів, концертних та циркових організацій</t>
  </si>
  <si>
    <t>Забезпечення діяльності бібліотек</t>
  </si>
  <si>
    <t>Забезпечення діяльності музеїв i виставок</t>
  </si>
  <si>
    <t>Забезпечення діяльності заповідників</t>
  </si>
  <si>
    <t>Забезпечення діяльності палаців i будинків культури, клубів, центрів дозвілля та iнших клубних закладів</t>
  </si>
  <si>
    <t>Інші заклади та заходи в галузі культури і мистецтва</t>
  </si>
  <si>
    <t>3121</t>
  </si>
  <si>
    <t>3123</t>
  </si>
  <si>
    <t>3110180</t>
  </si>
  <si>
    <t>Інша діяльність у сфері державного управління</t>
  </si>
  <si>
    <t>3617000</t>
  </si>
  <si>
    <t>7000</t>
  </si>
  <si>
    <t>Економічна дівяльність</t>
  </si>
  <si>
    <t>3617100</t>
  </si>
  <si>
    <t>7100</t>
  </si>
  <si>
    <t>7130</t>
  </si>
  <si>
    <t>3617130</t>
  </si>
  <si>
    <t>3710180</t>
  </si>
  <si>
    <t>9000</t>
  </si>
  <si>
    <t>Міжбюджетні трансферти</t>
  </si>
  <si>
    <t>3719110</t>
  </si>
  <si>
    <t xml:space="preserve">Інша діяльність </t>
  </si>
  <si>
    <t>3719000</t>
  </si>
  <si>
    <t>3617600</t>
  </si>
  <si>
    <t>7600</t>
  </si>
  <si>
    <t>Інші програми та заходи, пов"язані з економічною діяльністю</t>
  </si>
  <si>
    <t>3617650</t>
  </si>
  <si>
    <t>3617660</t>
  </si>
  <si>
    <t>7650</t>
  </si>
  <si>
    <t>7660</t>
  </si>
  <si>
    <t>Проведення експертної  грошової  оцінки  земельної ділянки чи права на неї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</si>
  <si>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</si>
  <si>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Інша діяльність,</t>
  </si>
  <si>
    <t>Захист населення і територій від надзвичайних ситуацій техногенного та прродного характеруЗаходи щодо реагування та  ліквідації наслідків надзвичайних ситуацій</t>
  </si>
  <si>
    <t>8110</t>
  </si>
  <si>
    <t>Заходи із запобігання та ліквідації надзвичайних ситуацій та наслідків стихійного лиха</t>
  </si>
  <si>
    <t>Заходи з організації рятування на водах</t>
  </si>
  <si>
    <t>Забезпечення діяльності місцевої пожежної охорони</t>
  </si>
  <si>
    <t>8300</t>
  </si>
  <si>
    <t>Інша діяльність</t>
  </si>
  <si>
    <t>Охорона навколишнього природного середовища</t>
  </si>
  <si>
    <t>8310</t>
  </si>
  <si>
    <t>Запобігання та ліквідація забруднення навколишнього природного середовища</t>
  </si>
  <si>
    <t>1617000</t>
  </si>
  <si>
    <t>1617300</t>
  </si>
  <si>
    <t>Будівництво та регіональний розвиток</t>
  </si>
  <si>
    <t>Фінансова підтримка засобів масової інформації</t>
  </si>
  <si>
    <t>Інші заходи у сфері  засобів масової інформації</t>
  </si>
  <si>
    <t>0218420</t>
  </si>
  <si>
    <t>8420</t>
  </si>
  <si>
    <t>0210180</t>
  </si>
  <si>
    <t>021900</t>
  </si>
  <si>
    <t>Субвенція з місцевого бюджету державному бюджету  на виконання програм соціально-економічного розвитку</t>
  </si>
  <si>
    <t>3719800</t>
  </si>
  <si>
    <t>7321</t>
  </si>
  <si>
    <t>7320</t>
  </si>
  <si>
    <t>Охорона та раціональне використання природних ресурсів</t>
  </si>
  <si>
    <t>0617000</t>
  </si>
  <si>
    <t>Економічна діяльність</t>
  </si>
  <si>
    <t>1017000</t>
  </si>
  <si>
    <t>1017300</t>
  </si>
  <si>
    <t>1017320</t>
  </si>
  <si>
    <t>7324</t>
  </si>
  <si>
    <t>1017324</t>
  </si>
  <si>
    <t>Будівництво установ та закладів культури</t>
  </si>
  <si>
    <t>4081</t>
  </si>
  <si>
    <t>Забезпечення діяльності інших закладів в галузі культури і мистецтва</t>
  </si>
  <si>
    <t>1014081</t>
  </si>
  <si>
    <t>7325</t>
  </si>
  <si>
    <t>Будівництво споруд, установ та закладів фізичної культури і спорту</t>
  </si>
  <si>
    <t>3120</t>
  </si>
  <si>
    <t>Охорона здоров’я</t>
  </si>
  <si>
    <t>0712030</t>
  </si>
  <si>
    <t>2030</t>
  </si>
  <si>
    <t>0712080</t>
  </si>
  <si>
    <t>2080</t>
  </si>
  <si>
    <t>Амбулаторно-поліклінічна допомога населенню, крім первинної медичної допомоги</t>
  </si>
  <si>
    <t>0712100</t>
  </si>
  <si>
    <t>2100</t>
  </si>
  <si>
    <t xml:space="preserve">Стоматологічна допомога населенню </t>
  </si>
  <si>
    <t>0712110</t>
  </si>
  <si>
    <t>2110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</si>
  <si>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</si>
  <si>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</si>
  <si>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0717300</t>
  </si>
  <si>
    <t>0717322</t>
  </si>
  <si>
    <t>7322</t>
  </si>
  <si>
    <t>Будівництво медичних установ та закладів</t>
  </si>
  <si>
    <t>0718300</t>
  </si>
  <si>
    <t>0718310</t>
  </si>
  <si>
    <t>0718312</t>
  </si>
  <si>
    <t>8312</t>
  </si>
  <si>
    <t>0718330</t>
  </si>
  <si>
    <t>8330</t>
  </si>
  <si>
    <t>Інша діяльність у сфері екології та охорони природних ресурсів</t>
  </si>
  <si>
    <t>0717000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</si>
  <si>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дитиною", оплату послуг із здійснення патронату над дитиною та виплату соціальної допомоги на утримання дитини в сім'ї патронатного вихователя за рахунок відповідної субвенції з державного бюджету</t>
  </si>
  <si>
    <t>1213242</t>
  </si>
  <si>
    <t>Утримання та ефективна експлуатація об’єктів житлово-комунального господарства</t>
  </si>
  <si>
    <t>1216011</t>
  </si>
  <si>
    <t>6011</t>
  </si>
  <si>
    <t>Експлуатація та технічне обслуговування житлового фонду</t>
  </si>
  <si>
    <t>1216015</t>
  </si>
  <si>
    <t>6015</t>
  </si>
  <si>
    <t>Забезпечення надійної та безперебійної експлуатації ліфтів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</si>
  <si>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</si>
  <si>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Організація благоустрою населених пунктів</t>
  </si>
  <si>
    <t>0453</t>
  </si>
  <si>
    <t>1217426</t>
  </si>
  <si>
    <t>7426</t>
  </si>
  <si>
    <t>1217461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</si>
  <si>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</si>
  <si>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</si>
  <si>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1217600</t>
  </si>
  <si>
    <t>Інші програми та заходи, пов'язані з економічною діяльністю</t>
  </si>
  <si>
    <t>1217670</t>
  </si>
  <si>
    <t>7670</t>
  </si>
  <si>
    <t>Внески до статутного капіталу суб’єктів господарювання</t>
  </si>
  <si>
    <t>1217640</t>
  </si>
  <si>
    <t>7640</t>
  </si>
  <si>
    <t>1217300</t>
  </si>
  <si>
    <t>1217310</t>
  </si>
  <si>
    <r>
      <t>Будівництво</t>
    </r>
    <r>
      <rPr>
        <sz val="11"/>
        <rFont val="Times New Roman"/>
        <family val="1"/>
        <charset val="204"/>
      </rPr>
      <t xml:space="preserve"> об'єктів житлово-комунального господарства</t>
    </r>
  </si>
  <si>
    <t>1218300</t>
  </si>
  <si>
    <t xml:space="preserve">Охорона навколишнього природного середовища </t>
  </si>
  <si>
    <t>1218311</t>
  </si>
  <si>
    <t>1516000</t>
  </si>
  <si>
    <t>1516080</t>
  </si>
  <si>
    <t>6080</t>
  </si>
  <si>
    <t xml:space="preserve">Реалізація державних та місцевих житлових програм </t>
  </si>
  <si>
    <t>1516081</t>
  </si>
  <si>
    <t>6081</t>
  </si>
  <si>
    <t>Будівництво житла для окремих категорій населення відповідно до законодавства</t>
  </si>
  <si>
    <t>1517300</t>
  </si>
  <si>
    <t>1517310</t>
  </si>
  <si>
    <t>1517320</t>
  </si>
  <si>
    <t>1517321</t>
  </si>
  <si>
    <t>1517322</t>
  </si>
  <si>
    <t>1517323</t>
  </si>
  <si>
    <t>7323</t>
  </si>
  <si>
    <t>1517324</t>
  </si>
  <si>
    <t>1517325</t>
  </si>
  <si>
    <r>
      <t>Будівництво</t>
    </r>
    <r>
      <rPr>
        <i/>
        <sz val="11"/>
        <rFont val="Times New Roman"/>
        <family val="1"/>
        <charset val="204"/>
      </rPr>
      <t xml:space="preserve"> установ та закладів соціальної сфери</t>
    </r>
  </si>
  <si>
    <t>1517330</t>
  </si>
  <si>
    <t>7330</t>
  </si>
  <si>
    <t>1517340</t>
  </si>
  <si>
    <t>7340</t>
  </si>
  <si>
    <t>Проектування, реставрація та охорона пам'яток архітектури</t>
  </si>
  <si>
    <t>1216090</t>
  </si>
  <si>
    <t>6090</t>
  </si>
  <si>
    <t>0640</t>
  </si>
  <si>
    <t>Інша діяльність у сфері житлово-комунального господарства</t>
  </si>
  <si>
    <t>1217330</t>
  </si>
  <si>
    <t>1512000</t>
  </si>
  <si>
    <t>1512030</t>
  </si>
  <si>
    <t>1512080</t>
  </si>
  <si>
    <t>1512111</t>
  </si>
  <si>
    <t>1412220</t>
  </si>
  <si>
    <t>2220</t>
  </si>
  <si>
    <t>0763</t>
  </si>
  <si>
    <t>0712140</t>
  </si>
  <si>
    <t>Програми і централізовані заходи у галузі охорони здоров’я</t>
  </si>
  <si>
    <t>0712146</t>
  </si>
  <si>
    <t>2146</t>
  </si>
  <si>
    <t>Відшкодування вартості лікарських засобів для лікування окремих захворювань</t>
  </si>
  <si>
    <t>Транспорт та транспортна інфраструктура, дорожнє господарство</t>
  </si>
  <si>
    <t xml:space="preserve">Підтримка спорту вищих досягнень та організацій, які здійснюють фізкультурно-спортивну діяльність в  регіоні </t>
  </si>
  <si>
    <t>Код  ТПКВКМБ</t>
  </si>
  <si>
    <t>Найменування головного розпорядника коштів місцевого бюджету/ відповідального виконавця,  найменування бюджетної програми   згідно з  ТПКВКМБ</t>
  </si>
  <si>
    <t xml:space="preserve">    Загальний фонд</t>
  </si>
  <si>
    <t>Спеціальний фонд</t>
  </si>
  <si>
    <t>усього</t>
  </si>
  <si>
    <t xml:space="preserve"> у тому числі бюджет розвитку</t>
  </si>
  <si>
    <t xml:space="preserve">Інші програми та заходи у сфері освіти </t>
  </si>
  <si>
    <t>5040</t>
  </si>
  <si>
    <t>Підтримка  і розвіток спортивної інфраструктури</t>
  </si>
  <si>
    <t>5041</t>
  </si>
  <si>
    <t>Утримання та фінансова підтримка спортивних споруд</t>
  </si>
  <si>
    <t>5042</t>
  </si>
  <si>
    <t>5050</t>
  </si>
  <si>
    <t>Підтримка фізкультурно-спортивного руху</t>
  </si>
  <si>
    <t>5052</t>
  </si>
  <si>
    <t>0217680</t>
  </si>
  <si>
    <t xml:space="preserve">Економічна діяльність </t>
  </si>
  <si>
    <t>7680</t>
  </si>
  <si>
    <t>Членські внески до асоціації органів місцевого самоврядування</t>
  </si>
  <si>
    <t>3030</t>
  </si>
  <si>
    <t>Надання пільг з оплати послуг зв"язку, інших передбачених законодавством пільг окремим категоріям громадян та компенсації запільговий проїзд окремих категорій громадян</t>
  </si>
  <si>
    <t>3033</t>
  </si>
  <si>
    <t>3036</t>
  </si>
  <si>
    <t>Компенсаційні виплати на пільговий проїзд автомобільним транспортом окремим категоріям громадян</t>
  </si>
  <si>
    <t>Компенсаційні виплати на пільговий проїзд електротранспортом окремим категоріям громадян</t>
  </si>
  <si>
    <t>9200</t>
  </si>
  <si>
    <t>Субвенції з місцевого бюджету іншим місцевим бюджетам на здійснення програм соціального захисту за рахунок субвенцій з державного бюджету</t>
  </si>
  <si>
    <t>3719200</t>
  </si>
  <si>
    <t>3410180</t>
  </si>
  <si>
    <t>1514000</t>
  </si>
  <si>
    <t>40000</t>
  </si>
  <si>
    <t>1514060</t>
  </si>
  <si>
    <t>1217340</t>
  </si>
  <si>
    <t>0712144</t>
  </si>
  <si>
    <t>2144</t>
  </si>
  <si>
    <t>Централізовані заходи з лікування хворих на цукровий та нецукровий діабет</t>
  </si>
  <si>
    <t>3133</t>
  </si>
  <si>
    <t>Інші заходи та заклади молодіжної політики</t>
  </si>
  <si>
    <t>1513133</t>
  </si>
  <si>
    <t>1517350</t>
  </si>
  <si>
    <t xml:space="preserve"> Розроблення схем планування та забудови територій (містобудівної документації) </t>
  </si>
  <si>
    <t>3719241</t>
  </si>
  <si>
    <t>3719242</t>
  </si>
  <si>
    <t>3719243</t>
  </si>
  <si>
    <t>9241</t>
  </si>
  <si>
    <t>9242</t>
  </si>
  <si>
    <t>9243</t>
  </si>
  <si>
    <t>0,180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</si>
  <si>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</si>
  <si>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 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</si>
  <si>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</si>
  <si>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3610180</t>
  </si>
  <si>
    <t>0610180</t>
  </si>
  <si>
    <t>0710180</t>
  </si>
  <si>
    <t>1210180</t>
  </si>
  <si>
    <t>1610180</t>
  </si>
  <si>
    <t>3719740</t>
  </si>
  <si>
    <t>9740</t>
  </si>
  <si>
    <t>Субвенція з місцевого бюджету на здійснення природоохоронних заходів</t>
  </si>
  <si>
    <t>3300000</t>
  </si>
  <si>
    <t>3310000</t>
  </si>
  <si>
    <t>3310100</t>
  </si>
  <si>
    <t>3310160</t>
  </si>
  <si>
    <t>3310180</t>
  </si>
  <si>
    <t xml:space="preserve"> Департамент з питань реєстрації</t>
  </si>
  <si>
    <t>3719270</t>
  </si>
  <si>
    <t>9270</t>
  </si>
  <si>
    <t>2700000</t>
  </si>
  <si>
    <t>2710000</t>
  </si>
  <si>
    <t>2710100</t>
  </si>
  <si>
    <t>2710160</t>
  </si>
  <si>
    <t>2710180</t>
  </si>
  <si>
    <t xml:space="preserve"> Департамент економіки і інвестицій</t>
  </si>
  <si>
    <t>Субвенція з місцевого бюджету на проектні,будівельно-ремонтні роботи, придбання житла та приміщень для розвитку сімейних та інших форм виховання,наближених до сімейних,  та забезпечення житлом дітей-сиріт,дітей позбавлених батьківського піклування, осіб з їх числа за рахунок відповідної субвенції з державного бюджету</t>
  </si>
  <si>
    <t>1516084</t>
  </si>
  <si>
    <t>6084</t>
  </si>
  <si>
    <t>Витрати, пов’язані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</si>
  <si>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0712111</t>
  </si>
  <si>
    <r>
      <t>Будівництво</t>
    </r>
    <r>
      <rPr>
        <sz val="12"/>
        <rFont val="Times New Roman"/>
        <family val="1"/>
        <charset val="204"/>
      </rPr>
      <t xml:space="preserve"> інших об'єктів комунальної власності</t>
    </r>
  </si>
  <si>
    <r>
      <t>Будівництво</t>
    </r>
    <r>
      <rPr>
        <sz val="12"/>
        <rFont val="Times New Roman"/>
        <family val="1"/>
        <charset val="204"/>
      </rPr>
      <t xml:space="preserve"> об'єктів житлово-комунального господарства</t>
    </r>
  </si>
  <si>
    <r>
      <t>Будівництво</t>
    </r>
    <r>
      <rPr>
        <sz val="12"/>
        <rFont val="Times New Roman"/>
        <family val="1"/>
        <charset val="204"/>
      </rPr>
      <t xml:space="preserve"> об'єктів соціально-культурного призначення</t>
    </r>
  </si>
  <si>
    <r>
      <t>Будівництво</t>
    </r>
    <r>
      <rPr>
        <i/>
        <sz val="12"/>
        <rFont val="Times New Roman"/>
        <family val="1"/>
        <charset val="204"/>
      </rPr>
      <t xml:space="preserve"> освітніх установ та закладів</t>
    </r>
  </si>
  <si>
    <r>
      <t>Будівництво</t>
    </r>
    <r>
      <rPr>
        <i/>
        <sz val="12"/>
        <rFont val="Times New Roman"/>
        <family val="1"/>
        <charset val="204"/>
      </rPr>
      <t xml:space="preserve"> медичних установ та закладів</t>
    </r>
  </si>
  <si>
    <r>
      <t>Будівництво</t>
    </r>
    <r>
      <rPr>
        <i/>
        <sz val="12"/>
        <rFont val="Times New Roman"/>
        <family val="1"/>
        <charset val="204"/>
      </rPr>
      <t xml:space="preserve"> установ та закладів культури</t>
    </r>
  </si>
  <si>
    <t>3000000</t>
  </si>
  <si>
    <t>3010000</t>
  </si>
  <si>
    <t>3010100</t>
  </si>
  <si>
    <t>3010160</t>
  </si>
  <si>
    <t>3010180</t>
  </si>
  <si>
    <t>3018000</t>
  </si>
  <si>
    <t>3018100</t>
  </si>
  <si>
    <t>3018110</t>
  </si>
  <si>
    <t>3018120</t>
  </si>
  <si>
    <t>3018130</t>
  </si>
  <si>
    <t>0713030</t>
  </si>
  <si>
    <t>0713033</t>
  </si>
  <si>
    <t>0713036</t>
  </si>
  <si>
    <t>0713100</t>
  </si>
  <si>
    <t>0713105</t>
  </si>
  <si>
    <t>0713190</t>
  </si>
  <si>
    <t>0713192</t>
  </si>
  <si>
    <t>0713210</t>
  </si>
  <si>
    <t>0713240</t>
  </si>
  <si>
    <t>0713241</t>
  </si>
  <si>
    <t>0713242</t>
  </si>
  <si>
    <t>0713000</t>
  </si>
  <si>
    <t>3019800</t>
  </si>
  <si>
    <t>1410160</t>
  </si>
  <si>
    <t>1418000</t>
  </si>
  <si>
    <t>1418300</t>
  </si>
  <si>
    <t>1418310</t>
  </si>
  <si>
    <t>1418311</t>
  </si>
  <si>
    <t>1013120</t>
  </si>
  <si>
    <t>1013121</t>
  </si>
  <si>
    <t>1013123</t>
  </si>
  <si>
    <t>1013130</t>
  </si>
  <si>
    <t>1013131</t>
  </si>
  <si>
    <t>1013133</t>
  </si>
  <si>
    <t>1013140</t>
  </si>
  <si>
    <t>1013240</t>
  </si>
  <si>
    <t>1013242</t>
  </si>
  <si>
    <t>1015000</t>
  </si>
  <si>
    <t>1015010</t>
  </si>
  <si>
    <t>1015011</t>
  </si>
  <si>
    <t>1015012</t>
  </si>
  <si>
    <t>1015030</t>
  </si>
  <si>
    <t>1015031</t>
  </si>
  <si>
    <t>1015040</t>
  </si>
  <si>
    <t>1015041</t>
  </si>
  <si>
    <t>1015042</t>
  </si>
  <si>
    <t>1015050</t>
  </si>
  <si>
    <t>1015052</t>
  </si>
  <si>
    <t>1015060</t>
  </si>
  <si>
    <t>1015061</t>
  </si>
  <si>
    <t>1015062</t>
  </si>
  <si>
    <t>1017325</t>
  </si>
  <si>
    <t>код бюджету</t>
  </si>
  <si>
    <t>Надання спеціальної освіти мистецькими школами</t>
  </si>
  <si>
    <t>Методичне забезпечення діяльності закладів освіти</t>
  </si>
  <si>
    <t>Надання фінансової  підтримки громадським організаціям ветеранів і  осіб з інвалідністю, діяльність яких має соціальну спрямованість</t>
  </si>
  <si>
    <t>1011080</t>
  </si>
  <si>
    <t>1080</t>
  </si>
  <si>
    <t>1014082</t>
  </si>
  <si>
    <t>4082</t>
  </si>
  <si>
    <t>Інші заходи в галузі культури і мистецтва</t>
  </si>
  <si>
    <t>Утримання та забезпечення діяльності центрів соціальних служб</t>
  </si>
  <si>
    <t xml:space="preserve">Заходи державної політики з питань сім'ї   </t>
  </si>
  <si>
    <t>Реалізація державної політики у молодіжній сфері</t>
  </si>
  <si>
    <t>Здійснення заходів та реалізація проектів на виконання Державної цільової соціальної програми "Молодь України"</t>
  </si>
  <si>
    <t>Фінансова підтримка спортивних споруд,яки належать громадським об'єднанням фізкультурно-спортивної спрямованості</t>
  </si>
  <si>
    <t>Фінансова підтримка регіональних осередків всеукраїнських об'єднань фізкультурно-спортивної спрямованості у здійсненні фізкультурно-масових заходів серед населення регіону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</si>
  <si>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</si>
  <si>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Будівництво об'єктів соціально-культурного призначення</t>
  </si>
  <si>
    <t>0611021</t>
  </si>
  <si>
    <t>1021</t>
  </si>
  <si>
    <t xml:space="preserve">Надання загальної середньої освіти закладами загальної середньої освіти </t>
  </si>
  <si>
    <t>0611022</t>
  </si>
  <si>
    <t>1022</t>
  </si>
  <si>
    <t xml:space="preserve"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 </t>
  </si>
  <si>
    <t>0611023</t>
  </si>
  <si>
    <t>1023</t>
  </si>
  <si>
    <t xml:space="preserve">Надання загальної середньої освіти спеціалізованими закладами загальної середньої освіти </t>
  </si>
  <si>
    <t>0611026</t>
  </si>
  <si>
    <t>1026</t>
  </si>
  <si>
    <t xml:space="preserve">Надання загальної середньої освіти міжшкільними ресурсними центрами </t>
  </si>
  <si>
    <t>0611031</t>
  </si>
  <si>
    <t>1031</t>
  </si>
  <si>
    <t>0611032</t>
  </si>
  <si>
    <t>1032</t>
  </si>
  <si>
    <t>0611033</t>
  </si>
  <si>
    <t>1033</t>
  </si>
  <si>
    <t>0611041</t>
  </si>
  <si>
    <t>1041</t>
  </si>
  <si>
    <t>0611042</t>
  </si>
  <si>
    <t>1042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</si>
  <si>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</si>
  <si>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0611043</t>
  </si>
  <si>
    <t>1043</t>
  </si>
  <si>
    <t>0611051</t>
  </si>
  <si>
    <t>1051</t>
  </si>
  <si>
    <t>0611052</t>
  </si>
  <si>
    <t>1052</t>
  </si>
  <si>
    <t>0611053</t>
  </si>
  <si>
    <t>1053</t>
  </si>
  <si>
    <t>0611061</t>
  </si>
  <si>
    <t>1061</t>
  </si>
  <si>
    <t>0611062</t>
  </si>
  <si>
    <t>1062</t>
  </si>
  <si>
    <t>0611063</t>
  </si>
  <si>
    <t>1063</t>
  </si>
  <si>
    <t>0611070</t>
  </si>
  <si>
    <t>Надання позашкільної освіти закладами позашкільної освіти, заходи із позашкільної роботи з дітьми</t>
  </si>
  <si>
    <t>0611091</t>
  </si>
  <si>
    <t>1091</t>
  </si>
  <si>
    <t xml:space="preserve">Підготовка кадрів закладами професійної (професійно-технічної) освіти та іншими закладами освіти за рахунок коштів місцевого бюджету </t>
  </si>
  <si>
    <t>0611092</t>
  </si>
  <si>
    <t>1092</t>
  </si>
  <si>
    <t xml:space="preserve">Підготовка кадрів закладами професійної (професійно-технічної) освіти та іншими закладами освіти за рахунок освітньої субвенції </t>
  </si>
  <si>
    <t>0611093</t>
  </si>
  <si>
    <t>1093</t>
  </si>
  <si>
    <t xml:space="preserve">Підготовка кадрів закладами професійної (професійно-технічної) освіти та іншими закладами освіти за рахунок залишку коштів за освітньою субвенцією, що мають цільове призначення, виділених відповідно до рішень Кабінету Міністрів України у попередньому бюджетному періоді </t>
  </si>
  <si>
    <t>0611094</t>
  </si>
  <si>
    <t>1094</t>
  </si>
  <si>
    <t>Підготовка кадрів закладами професійної (професійно-технічної) освіти та іншими закладами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періоді)</t>
  </si>
  <si>
    <t>0611130</t>
  </si>
  <si>
    <t>1130</t>
  </si>
  <si>
    <t>0611141</t>
  </si>
  <si>
    <t>1141</t>
  </si>
  <si>
    <t xml:space="preserve">Забезпечення діяльності інших закладів у сфері освіти </t>
  </si>
  <si>
    <t>0611142</t>
  </si>
  <si>
    <t>1142</t>
  </si>
  <si>
    <t>0611151</t>
  </si>
  <si>
    <t>1151</t>
  </si>
  <si>
    <t xml:space="preserve">Забезпечення діяльності інклюзивно-ресурсних центрів за рахунок коштів місцевого бюджету </t>
  </si>
  <si>
    <t>0611152</t>
  </si>
  <si>
    <t>1152</t>
  </si>
  <si>
    <t xml:space="preserve">Забезпечення діяльності інклюзивно-ресурсних центрів за рахунок освітньої субвенції </t>
  </si>
  <si>
    <t>0611153</t>
  </si>
  <si>
    <t>1153</t>
  </si>
  <si>
    <t xml:space="preserve">Забезпечення діяльності інклюзивно-ресурсних центрів за рахунок залишку коштів за освітньою субвенцією, що мають цільове призначення, виділених відповідно до рішень Кабінету Міністрів України у попередньому бюджетному періоді </t>
  </si>
  <si>
    <t>0611154</t>
  </si>
  <si>
    <t>1154</t>
  </si>
  <si>
    <t xml:space="preserve">Забезпечення діяльності центрів професійного розвитку педагогічних працівників </t>
  </si>
  <si>
    <t>0611171</t>
  </si>
  <si>
    <t>1171</t>
  </si>
  <si>
    <t xml:space="preserve">Співфінансування заходів, що реалізуються за рахунок субвенції з державного бюджету місцевим бюджетам на реалізацію програми "Спроможна школа для кращих результатів" </t>
  </si>
  <si>
    <t>0611172</t>
  </si>
  <si>
    <t>1172</t>
  </si>
  <si>
    <t xml:space="preserve">Виконання заходів в рамках реалізації програми "Спроможна школа для кращих результатів" за рахунок субвенції з державного бюджету місцевим бюджетам </t>
  </si>
  <si>
    <t>0611181</t>
  </si>
  <si>
    <t>1181</t>
  </si>
  <si>
    <t xml:space="preserve"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 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</si>
  <si>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</si>
  <si>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</si>
  <si>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</si>
  <si>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0611200</t>
  </si>
  <si>
    <t>1200</t>
  </si>
  <si>
    <t xml:space="preserve">Надання освіти за рахунок субвенції з державного бюджету місцевим бюджетам на надання державної підтримки особам з особливими освітніми потребами </t>
  </si>
  <si>
    <t>0611210</t>
  </si>
  <si>
    <t>1210</t>
  </si>
  <si>
    <t>0210160</t>
  </si>
  <si>
    <t>1511021</t>
  </si>
  <si>
    <t>1015032</t>
  </si>
  <si>
    <t>5032</t>
  </si>
  <si>
    <t>Фінансова підтримка дитячо-юнацьких спортивних шкіл фізкультурно-спортивних товариств</t>
  </si>
  <si>
    <t>Керівництво і управління у відповідній сфері у містах (місті Києві),селищах, селах,  територіальних громадах</t>
  </si>
  <si>
    <t>8710</t>
  </si>
  <si>
    <t>Резервний фонд місцевого бюджету</t>
  </si>
  <si>
    <t>Здійснення заходів із землеустрою</t>
  </si>
  <si>
    <t>Департамент з питань цивільного захисту та  оборонної роботи  Полтавської міської ради</t>
  </si>
  <si>
    <t>Департамент з питань  цивільного захисту та оборонної роботи  Полтавської міської ради</t>
  </si>
  <si>
    <t>3718710</t>
  </si>
  <si>
    <t>0800000</t>
  </si>
  <si>
    <t>0810000</t>
  </si>
  <si>
    <t>0810100</t>
  </si>
  <si>
    <t>0810160</t>
  </si>
  <si>
    <t>Керівництво і управління у відповідній сфері у містах (місті Києві),селищах, селах,  об"єднаннях територіальних громадах</t>
  </si>
  <si>
    <t>0813000</t>
  </si>
  <si>
    <t>0813100</t>
  </si>
  <si>
    <t>0813105</t>
  </si>
  <si>
    <t>0813190</t>
  </si>
  <si>
    <t>0813192</t>
  </si>
  <si>
    <t>0813210</t>
  </si>
  <si>
    <t>0813240</t>
  </si>
  <si>
    <t>0813241</t>
  </si>
  <si>
    <t>0813242</t>
  </si>
  <si>
    <t>Субвенція з місцевого бюджету на утримання об’єктів спільного користування чи ліквідацію негативних наслідків діяльності об’єктів спільного користування</t>
  </si>
  <si>
    <t>3719710</t>
  </si>
  <si>
    <t>9710</t>
  </si>
  <si>
    <t xml:space="preserve">Управління соціального розвитку   Полтавської міської ради </t>
  </si>
  <si>
    <t>1515000</t>
  </si>
  <si>
    <t>1515062</t>
  </si>
  <si>
    <t>Надання фінансової  підтримки громадським організаціям ветеранів і осіб з інвалідністю , діяльність яких має соціальну спрямованість</t>
  </si>
  <si>
    <t>1216082</t>
  </si>
  <si>
    <t>6082</t>
  </si>
  <si>
    <t xml:space="preserve">Придбання житла для окремих категорій населення відповідно до законодавства </t>
  </si>
  <si>
    <t>Департамент  охорони здоров'я  Полтавської міської ради</t>
  </si>
  <si>
    <t>0617600</t>
  </si>
  <si>
    <t>Внески до статутного капіталу суб'єктів господарювання</t>
  </si>
  <si>
    <t>0617670</t>
  </si>
  <si>
    <t>Департамент  охорони здоров'я Полтавської міської ради</t>
  </si>
  <si>
    <t>1115000</t>
  </si>
  <si>
    <t>1115010</t>
  </si>
  <si>
    <t>1115011</t>
  </si>
  <si>
    <t>1115012</t>
  </si>
  <si>
    <t>1115030</t>
  </si>
  <si>
    <t>1115031</t>
  </si>
  <si>
    <t>1115032</t>
  </si>
  <si>
    <t>1115040</t>
  </si>
  <si>
    <t>1115041</t>
  </si>
  <si>
    <t>1115042</t>
  </si>
  <si>
    <t>1115050</t>
  </si>
  <si>
    <t>1115052</t>
  </si>
  <si>
    <t>1115060</t>
  </si>
  <si>
    <t>1115061</t>
  </si>
  <si>
    <t>1115062</t>
  </si>
  <si>
    <t>1100000</t>
  </si>
  <si>
    <t>1110000</t>
  </si>
  <si>
    <t>1110100</t>
  </si>
  <si>
    <t>1110160</t>
  </si>
  <si>
    <t>1110180</t>
  </si>
  <si>
    <t>1117000</t>
  </si>
  <si>
    <t>1117300</t>
  </si>
  <si>
    <t>1117320</t>
  </si>
  <si>
    <t>1117325</t>
  </si>
  <si>
    <t>Управління у справах фізичної культури та спорту Полтавської міської ради</t>
  </si>
  <si>
    <t>0819700</t>
  </si>
  <si>
    <t>9700</t>
  </si>
  <si>
    <t>0819770</t>
  </si>
  <si>
    <t>Інші субвенції з місцевого бюджету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</si>
  <si>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</si>
  <si>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3718100</t>
  </si>
  <si>
    <t>3718108</t>
  </si>
  <si>
    <t>0719710</t>
  </si>
  <si>
    <t>0719000</t>
  </si>
  <si>
    <t>06111191</t>
  </si>
  <si>
    <t>06111192</t>
  </si>
  <si>
    <t>1191</t>
  </si>
  <si>
    <t>1192</t>
  </si>
  <si>
    <t>Співфінансування заходів, що реалізуються за рахунок субвенції з державного бюджету місцевим бюджетам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</t>
  </si>
  <si>
    <t>Виконання заходів, спрямованих на боротьбу з гострою респіраторною хворобою COVID-19, спричиненою коронавірусом SARS-CoV-2, та її наслідками під час навчального процесу у закладах загальної середньої освіти за рахунок субвенції з державного бюджету місцевим бюджетам</t>
  </si>
  <si>
    <t>Департамент освіти Полтавської міської ради</t>
  </si>
  <si>
    <t>Департамент  культури, молоді та сім'ї Полтавської міської ради</t>
  </si>
  <si>
    <t>Обслуговування місцевого боргу</t>
  </si>
  <si>
    <t>3718600</t>
  </si>
  <si>
    <t>0218300</t>
  </si>
  <si>
    <t>0218311</t>
  </si>
  <si>
    <t>3719750</t>
  </si>
  <si>
    <t>9750</t>
  </si>
  <si>
    <t>Субвенція з місцевого бюджету на співфінансування інвестиційних проектів</t>
  </si>
  <si>
    <t>7500</t>
  </si>
  <si>
    <t>0617500</t>
  </si>
  <si>
    <t>Зв'язок, телекомунікації та інформатика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</si>
  <si>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</si>
  <si>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</si>
  <si>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0460</t>
  </si>
  <si>
    <t>0617540</t>
  </si>
  <si>
    <t>0719515</t>
  </si>
  <si>
    <t>9515</t>
  </si>
  <si>
    <t>Субвенція з місцевого бюджету на реалізацію заходів, спрямованих на підвищення доступності широкосмугового доступу до Інтернету в сільській місцевості за рахунок відповідної субвенції з державного бюджету</t>
  </si>
  <si>
    <t>1017500</t>
  </si>
  <si>
    <t>1017540</t>
  </si>
  <si>
    <t>Зміни до розподілу</t>
  </si>
  <si>
    <t>0217540</t>
  </si>
  <si>
    <t>0217000</t>
  </si>
  <si>
    <t>0619000</t>
  </si>
  <si>
    <t>0619770</t>
  </si>
  <si>
    <t>*</t>
  </si>
  <si>
    <t>0218240</t>
  </si>
  <si>
    <t>8240</t>
  </si>
  <si>
    <t>Заходи та роботи з територіальної оборони</t>
  </si>
  <si>
    <t>0380</t>
  </si>
  <si>
    <t>3018240</t>
  </si>
  <si>
    <t>3019820</t>
  </si>
  <si>
    <t>9820</t>
  </si>
  <si>
    <t>Субвенція з місцевого бюджету державному бюджету 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безпеки, усунення загрози небезпеки державної незалежності України, її територіальній цілосності</t>
  </si>
  <si>
    <t>3617140</t>
  </si>
  <si>
    <t>7140</t>
  </si>
  <si>
    <t>Інші заходи у сфері сільського господарства</t>
  </si>
  <si>
    <t>1219000</t>
  </si>
  <si>
    <t>1219770</t>
  </si>
  <si>
    <t>0613000</t>
  </si>
  <si>
    <t>Забезпечення обробки інформації з нарахування та виплати допомог і компенсацій</t>
  </si>
  <si>
    <t>3200</t>
  </si>
  <si>
    <t>3013200</t>
  </si>
  <si>
    <t>3013210</t>
  </si>
  <si>
    <t>3013000</t>
  </si>
  <si>
    <t>1219730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</si>
  <si>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</si>
  <si>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</si>
  <si>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1519000</t>
  </si>
  <si>
    <t>1519770</t>
  </si>
  <si>
    <t>1519750</t>
  </si>
  <si>
    <t>0813030</t>
  </si>
  <si>
    <t>0813033</t>
  </si>
  <si>
    <t>Надання пільг з оплати послуг зв'язку,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</si>
  <si>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3116000</t>
  </si>
  <si>
    <t>3116082</t>
  </si>
  <si>
    <t>3116086</t>
  </si>
  <si>
    <t>6086</t>
  </si>
  <si>
    <t>Інша діяльність щодо забезпечення житлом громадян</t>
  </si>
  <si>
    <t>3613000</t>
  </si>
  <si>
    <t>3613200</t>
  </si>
  <si>
    <t>3613210</t>
  </si>
  <si>
    <t>1218000</t>
  </si>
  <si>
    <t>1218240</t>
  </si>
  <si>
    <t>3418000</t>
  </si>
  <si>
    <t>3418100</t>
  </si>
  <si>
    <t>3418110</t>
  </si>
  <si>
    <t>1013210</t>
  </si>
  <si>
    <t>1013200</t>
  </si>
  <si>
    <r>
      <t>Будівництво</t>
    </r>
    <r>
      <rPr>
        <i/>
        <sz val="12"/>
        <rFont val="Times New Roman"/>
        <family val="1"/>
        <charset val="204"/>
      </rPr>
      <t xml:space="preserve"> споруд, установ та закладів фізичної культури і спорту</t>
    </r>
  </si>
  <si>
    <t>1216013</t>
  </si>
  <si>
    <t>6013</t>
  </si>
  <si>
    <t>Забезпечення діяльності водопровідно-каналізаційного господарства</t>
  </si>
  <si>
    <t>3019000</t>
  </si>
  <si>
    <t>0719770</t>
  </si>
  <si>
    <t>0813230</t>
  </si>
  <si>
    <t>3230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</si>
  <si>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</si>
  <si>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0613230</t>
  </si>
  <si>
    <t>1216014</t>
  </si>
  <si>
    <t>Забезпечення збору та вивезення сміття і відходів</t>
  </si>
  <si>
    <t>6014</t>
  </si>
  <si>
    <t>3019770</t>
  </si>
  <si>
    <t xml:space="preserve">Багатопрофільна стаціонарна медична допомога населенню                                   </t>
  </si>
  <si>
    <t>1657010000</t>
  </si>
  <si>
    <t xml:space="preserve"> видатків  бюджету Полтавської міської територіальної громади на 2023  рік </t>
  </si>
  <si>
    <t>1518000</t>
  </si>
  <si>
    <t>1518240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</si>
  <si>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</si>
  <si>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</si>
  <si>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>Надання загальної середньої освіти спеціалізованими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</si>
  <si>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</si>
  <si>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освітньої субвенції</t>
  </si>
  <si>
    <t>Надання загальної середньої освіти спеціалізованими закладами загальної середньої освіти за рахунок освітньої субвенції</t>
  </si>
  <si>
    <t>Забезпечення діяльності інклюзивно-ресурсних центрів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попередніх бюджетних періодах)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</si>
  <si>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</si>
  <si>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Видатки, пов`язані з наданням підтримки внутрішньо переміщеним та/або евакуйованим особам у зв`язку із введенням воєнного стану</t>
  </si>
  <si>
    <t>1511022</t>
  </si>
  <si>
    <t>1511070</t>
  </si>
  <si>
    <t>0717600</t>
  </si>
  <si>
    <t>0717670</t>
  </si>
  <si>
    <t>1113000</t>
  </si>
  <si>
    <t>1113230</t>
  </si>
  <si>
    <t>Секретар міської ради</t>
  </si>
  <si>
    <t>Андрій КАРПОВ</t>
  </si>
  <si>
    <t>1013230</t>
  </si>
  <si>
    <t>5049</t>
  </si>
  <si>
    <t>Виконання окремих заходів з реалізації соціального проекту "Активні парки - локації здорової України"</t>
  </si>
  <si>
    <t>1213230</t>
  </si>
  <si>
    <t>1115049</t>
  </si>
  <si>
    <t>3417000</t>
  </si>
  <si>
    <t>3417600</t>
  </si>
  <si>
    <t>3417610</t>
  </si>
  <si>
    <t>7610</t>
  </si>
  <si>
    <t>Сприяння розвитку малого та середнього підприємництва</t>
  </si>
  <si>
    <t>Додаток 3</t>
  </si>
  <si>
    <t>Субвенції з місцевих бюджетів іншим місцевим бюджетам на виплату грошової компенсації за належні для отримання жилі приміщення для окремих категорій населення за рахунок відповідних субвенцій з державного бюджету</t>
  </si>
  <si>
    <t>9240</t>
  </si>
  <si>
    <t>0819240</t>
  </si>
  <si>
    <t>0819241</t>
  </si>
  <si>
    <t>0819242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</si>
  <si>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 пунктів 11 - 14 частини другої статті 7 або учасниками бойових дій відповідно до пунктів 19 - 21 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</si>
  <si>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0819000</t>
  </si>
  <si>
    <r>
      <t>до рішен</t>
    </r>
    <r>
      <rPr>
        <sz val="13"/>
        <color theme="1"/>
        <rFont val="Times New Roman Cyr"/>
        <charset val="204"/>
      </rPr>
      <t>ня тридцять п’ятої</t>
    </r>
    <r>
      <rPr>
        <sz val="13"/>
        <rFont val="Times New Roman Cyr"/>
        <charset val="204"/>
      </rPr>
      <t xml:space="preserve"> сесії Полтавської міської ради восьмого скликання від 05.07.2023 року  "Про внесення змін до показників бюджету Полтавської міської територіальної громади на 2023 рік"     </t>
    </r>
  </si>
  <si>
    <r>
      <t>Субвенція з місцевого бюджету на виплату грошової компенсації за належні для отримання жилі приміщення для сімей осіб, визначених пунктами 2 - 5 частини першої статті 10</t>
    </r>
    <r>
      <rPr>
        <b/>
        <vertAlign val="superscript"/>
        <sz val="11"/>
        <rFont val="Times New Roman"/>
        <family val="1"/>
        <charset val="204"/>
      </rPr>
      <t>-1</t>
    </r>
    <r>
      <rPr>
        <sz val="11"/>
        <rFont val="Times New Roman"/>
        <family val="1"/>
        <charset val="204"/>
      </rPr>
      <t> 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  за рахунок відповідної субвенції з державного бюджету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</si>
</sst>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8" x14ac:knownFonts="1">
    <font>
      <sz val="12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1"/>
      <color indexed="8"/>
      <name val="Times New Roman Cyr"/>
      <family val="1"/>
      <charset val="204"/>
    </font>
    <font>
      <b/>
      <sz val="11"/>
      <color indexed="8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1"/>
      <name val="Times New Roman Cyr"/>
      <charset val="204"/>
    </font>
    <font>
      <sz val="11"/>
      <name val="Times New Roman CYR"/>
      <charset val="204"/>
    </font>
    <font>
      <sz val="11"/>
      <color indexed="8"/>
      <name val="Times New Roman Cyr"/>
      <charset val="204"/>
    </font>
    <font>
      <b/>
      <sz val="10"/>
      <color indexed="8"/>
      <name val="Times New Roman Cyr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b/>
      <sz val="11"/>
      <color indexed="8"/>
      <name val="Times New Roman Cyr"/>
      <charset val="204"/>
    </font>
    <font>
      <sz val="8"/>
      <name val="Times New Roman Cyr"/>
      <family val="1"/>
      <charset val="204"/>
    </font>
    <font>
      <i/>
      <sz val="11"/>
      <name val="Times New Roman Cyr"/>
      <charset val="204"/>
    </font>
    <font>
      <b/>
      <i/>
      <sz val="11"/>
      <name val="Times New Roman Cyr"/>
      <charset val="204"/>
    </font>
    <font>
      <b/>
      <sz val="12"/>
      <color indexed="8"/>
      <name val="Times New Roman Cyr"/>
      <family val="1"/>
      <charset val="204"/>
    </font>
    <font>
      <sz val="11"/>
      <name val="Times New Roman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i/>
      <sz val="12"/>
      <name val="Times New Roman Cyr"/>
      <charset val="204"/>
    </font>
    <font>
      <b/>
      <i/>
      <sz val="12"/>
      <name val="Times New Roman Cyr"/>
      <charset val="204"/>
    </font>
    <font>
      <sz val="12"/>
      <color indexed="8"/>
      <name val="Times New Roman Cyr"/>
      <charset val="204"/>
    </font>
    <font>
      <b/>
      <sz val="12"/>
      <color indexed="8"/>
      <name val="Times New Roman Cyr"/>
      <charset val="204"/>
    </font>
    <font>
      <i/>
      <sz val="12"/>
      <color indexed="8"/>
      <name val="Times New Roman Cyr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 Cyr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rgb="FFFF0000"/>
      <name val="Times New Roman Cyr"/>
      <family val="1"/>
      <charset val="204"/>
    </font>
    <font>
      <sz val="12"/>
      <color theme="1"/>
      <name val="Times New Roman Cyr"/>
      <charset val="204"/>
    </font>
    <font>
      <b/>
      <sz val="12"/>
      <color theme="1"/>
      <name val="Times New Roman"/>
      <family val="1"/>
      <charset val="204"/>
    </font>
    <font>
      <b/>
      <i/>
      <sz val="12"/>
      <color indexed="8"/>
      <name val="Times New Roman Cyr"/>
      <charset val="204"/>
    </font>
    <font>
      <i/>
      <sz val="12"/>
      <name val="Times New Roman"/>
      <family val="1"/>
      <charset val="204"/>
    </font>
    <font>
      <sz val="12"/>
      <color rgb="FFFF0000"/>
      <name val="Times New Roman Cyr"/>
      <family val="1"/>
      <charset val="204"/>
    </font>
    <font>
      <b/>
      <sz val="20"/>
      <name val="Times New Roman Cyr"/>
      <charset val="204"/>
    </font>
    <font>
      <b/>
      <sz val="20"/>
      <color indexed="8"/>
      <name val="Times New Roman Cyr"/>
      <charset val="204"/>
    </font>
    <font>
      <sz val="24"/>
      <name val="Times New Roman Cyr"/>
      <charset val="204"/>
    </font>
    <font>
      <sz val="24"/>
      <color indexed="9"/>
      <name val="Times New Roman Cyr"/>
      <charset val="204"/>
    </font>
    <font>
      <b/>
      <sz val="16"/>
      <color indexed="8"/>
      <name val="Times New Roman Cyr"/>
      <family val="1"/>
      <charset val="204"/>
    </font>
    <font>
      <b/>
      <sz val="18"/>
      <name val="Times New Roman Cyr"/>
      <family val="1"/>
      <charset val="204"/>
    </font>
    <font>
      <b/>
      <u/>
      <sz val="12"/>
      <name val="Times New Roman Cyr"/>
      <family val="1"/>
      <charset val="204"/>
    </font>
    <font>
      <b/>
      <u/>
      <sz val="14"/>
      <name val="Times New Roman Cyr"/>
      <charset val="204"/>
    </font>
    <font>
      <b/>
      <sz val="18"/>
      <name val="Times New Roman Cyr"/>
      <charset val="204"/>
    </font>
    <font>
      <b/>
      <u/>
      <sz val="12"/>
      <name val="Times New Roman Cyr"/>
      <charset val="204"/>
    </font>
    <font>
      <b/>
      <sz val="12"/>
      <color rgb="FFFF0000"/>
      <name val="Times New Roman Cyr"/>
      <charset val="204"/>
    </font>
    <font>
      <sz val="12"/>
      <color rgb="FFFF0000"/>
      <name val="Times New Roman Cyr"/>
      <charset val="204"/>
    </font>
    <font>
      <sz val="13"/>
      <name val="Times New Roman Cyr"/>
      <charset val="204"/>
    </font>
    <font>
      <b/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11"/>
      <name val="Times New Roman Cyr"/>
      <family val="1"/>
      <charset val="204"/>
    </font>
    <font>
      <i/>
      <sz val="12"/>
      <color rgb="FFFF0000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3"/>
      <color theme="1"/>
      <name val="Times New Roman Cyr"/>
      <charset val="204"/>
    </font>
    <font>
      <b/>
      <vertAlign val="superscript"/>
      <sz val="1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50"/>
        <bgColor indexed="26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26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04">
    <xf numFmtId="0" fontId="0" fillId="0" borderId="0" xfId="0"/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0" fontId="14" fillId="4" borderId="0" xfId="0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 wrapText="1"/>
    </xf>
    <xf numFmtId="0" fontId="7" fillId="4" borderId="6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vertical="center" wrapText="1"/>
    </xf>
    <xf numFmtId="49" fontId="5" fillId="6" borderId="9" xfId="0" applyNumberFormat="1" applyFont="1" applyFill="1" applyBorder="1" applyAlignment="1">
      <alignment horizontal="center" vertical="center" wrapText="1"/>
    </xf>
    <xf numFmtId="49" fontId="5" fillId="6" borderId="10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15" fillId="0" borderId="11" xfId="0" applyNumberFormat="1" applyFont="1" applyBorder="1" applyAlignment="1">
      <alignment horizontal="center" vertical="center" wrapText="1"/>
    </xf>
    <xf numFmtId="49" fontId="5" fillId="5" borderId="11" xfId="0" applyNumberFormat="1" applyFont="1" applyFill="1" applyBorder="1" applyAlignment="1">
      <alignment horizontal="center" vertical="center" wrapText="1"/>
    </xf>
    <xf numFmtId="49" fontId="15" fillId="7" borderId="1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6" fillId="2" borderId="12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5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3" fontId="18" fillId="2" borderId="13" xfId="0" applyNumberFormat="1" applyFont="1" applyFill="1" applyBorder="1" applyAlignment="1">
      <alignment horizontal="right" vertical="center" wrapText="1"/>
    </xf>
    <xf numFmtId="3" fontId="19" fillId="2" borderId="13" xfId="0" applyNumberFormat="1" applyFont="1" applyFill="1" applyBorder="1" applyAlignment="1">
      <alignment horizontal="right" vertical="center" wrapText="1"/>
    </xf>
    <xf numFmtId="3" fontId="19" fillId="0" borderId="13" xfId="0" applyNumberFormat="1" applyFont="1" applyBorder="1" applyAlignment="1">
      <alignment horizontal="right" vertical="center" wrapText="1"/>
    </xf>
    <xf numFmtId="3" fontId="18" fillId="0" borderId="13" xfId="0" applyNumberFormat="1" applyFont="1" applyBorder="1" applyAlignment="1">
      <alignment horizontal="right" vertical="center" wrapText="1"/>
    </xf>
    <xf numFmtId="49" fontId="6" fillId="8" borderId="13" xfId="0" applyNumberFormat="1" applyFont="1" applyFill="1" applyBorder="1" applyAlignment="1">
      <alignment horizontal="center" vertical="center" wrapText="1"/>
    </xf>
    <xf numFmtId="49" fontId="15" fillId="8" borderId="13" xfId="0" applyNumberFormat="1" applyFont="1" applyFill="1" applyBorder="1" applyAlignment="1">
      <alignment horizontal="center" vertical="center" wrapText="1"/>
    </xf>
    <xf numFmtId="49" fontId="5" fillId="8" borderId="13" xfId="0" applyNumberFormat="1" applyFont="1" applyFill="1" applyBorder="1" applyAlignment="1">
      <alignment horizontal="center" vertical="center" wrapText="1"/>
    </xf>
    <xf numFmtId="49" fontId="7" fillId="8" borderId="13" xfId="0" applyNumberFormat="1" applyFont="1" applyFill="1" applyBorder="1" applyAlignment="1">
      <alignment horizontal="center" vertical="center" wrapText="1"/>
    </xf>
    <xf numFmtId="49" fontId="2" fillId="8" borderId="13" xfId="0" applyNumberFormat="1" applyFont="1" applyFill="1" applyBorder="1" applyAlignment="1">
      <alignment horizontal="center" vertical="center" wrapText="1"/>
    </xf>
    <xf numFmtId="49" fontId="1" fillId="8" borderId="13" xfId="0" applyNumberFormat="1" applyFont="1" applyFill="1" applyBorder="1" applyAlignment="1">
      <alignment horizontal="center" vertical="center" wrapText="1"/>
    </xf>
    <xf numFmtId="49" fontId="8" fillId="8" borderId="13" xfId="0" applyNumberFormat="1" applyFont="1" applyFill="1" applyBorder="1" applyAlignment="1">
      <alignment horizontal="center" vertical="center" wrapText="1"/>
    </xf>
    <xf numFmtId="49" fontId="6" fillId="9" borderId="13" xfId="0" applyNumberFormat="1" applyFont="1" applyFill="1" applyBorder="1" applyAlignment="1">
      <alignment horizontal="center" vertical="center" wrapText="1"/>
    </xf>
    <xf numFmtId="49" fontId="1" fillId="9" borderId="13" xfId="0" applyNumberFormat="1" applyFont="1" applyFill="1" applyBorder="1" applyAlignment="1">
      <alignment horizontal="center" vertical="center" wrapText="1"/>
    </xf>
    <xf numFmtId="49" fontId="5" fillId="10" borderId="13" xfId="0" applyNumberFormat="1" applyFont="1" applyFill="1" applyBorder="1" applyAlignment="1">
      <alignment horizontal="center" vertical="center" wrapText="1"/>
    </xf>
    <xf numFmtId="49" fontId="15" fillId="10" borderId="13" xfId="0" applyNumberFormat="1" applyFont="1" applyFill="1" applyBorder="1" applyAlignment="1">
      <alignment horizontal="center" vertical="center" wrapText="1"/>
    </xf>
    <xf numFmtId="49" fontId="5" fillId="8" borderId="6" xfId="0" applyNumberFormat="1" applyFont="1" applyFill="1" applyBorder="1" applyAlignment="1">
      <alignment horizontal="center" vertical="center" wrapText="1"/>
    </xf>
    <xf numFmtId="49" fontId="6" fillId="8" borderId="6" xfId="0" applyNumberFormat="1" applyFont="1" applyFill="1" applyBorder="1" applyAlignment="1">
      <alignment horizontal="center" vertical="center" wrapText="1"/>
    </xf>
    <xf numFmtId="49" fontId="2" fillId="8" borderId="6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8" fillId="8" borderId="6" xfId="0" applyNumberFormat="1" applyFont="1" applyFill="1" applyBorder="1" applyAlignment="1">
      <alignment horizontal="center" vertical="center" wrapText="1"/>
    </xf>
    <xf numFmtId="49" fontId="15" fillId="0" borderId="13" xfId="0" applyNumberFormat="1" applyFont="1" applyBorder="1" applyAlignment="1">
      <alignment horizontal="center" vertical="center" wrapText="1"/>
    </xf>
    <xf numFmtId="0" fontId="5" fillId="10" borderId="6" xfId="0" applyFont="1" applyFill="1" applyBorder="1" applyAlignment="1">
      <alignment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32" fillId="8" borderId="13" xfId="0" applyNumberFormat="1" applyFont="1" applyFill="1" applyBorder="1" applyAlignment="1">
      <alignment horizontal="center" vertical="center" wrapText="1"/>
    </xf>
    <xf numFmtId="49" fontId="5" fillId="11" borderId="9" xfId="0" applyNumberFormat="1" applyFont="1" applyFill="1" applyBorder="1" applyAlignment="1">
      <alignment horizontal="center" vertical="center" wrapText="1"/>
    </xf>
    <xf numFmtId="49" fontId="5" fillId="11" borderId="10" xfId="0" applyNumberFormat="1" applyFont="1" applyFill="1" applyBorder="1" applyAlignment="1">
      <alignment horizontal="center" vertical="center" wrapText="1"/>
    </xf>
    <xf numFmtId="49" fontId="5" fillId="8" borderId="10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49" fontId="12" fillId="0" borderId="13" xfId="0" applyNumberFormat="1" applyFont="1" applyBorder="1" applyAlignment="1">
      <alignment horizontal="center" vertical="center" wrapText="1"/>
    </xf>
    <xf numFmtId="49" fontId="5" fillId="10" borderId="10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16" fillId="0" borderId="0" xfId="0" applyNumberFormat="1" applyFont="1" applyAlignment="1">
      <alignment horizontal="right" vertical="center" wrapText="1"/>
    </xf>
    <xf numFmtId="49" fontId="1" fillId="9" borderId="6" xfId="0" applyNumberFormat="1" applyFont="1" applyFill="1" applyBorder="1" applyAlignment="1">
      <alignment horizontal="center" vertical="center" wrapText="1"/>
    </xf>
    <xf numFmtId="49" fontId="1" fillId="8" borderId="6" xfId="0" applyNumberFormat="1" applyFont="1" applyFill="1" applyBorder="1" applyAlignment="1">
      <alignment horizontal="center" vertical="center" wrapText="1"/>
    </xf>
    <xf numFmtId="49" fontId="15" fillId="8" borderId="6" xfId="0" applyNumberFormat="1" applyFont="1" applyFill="1" applyBorder="1" applyAlignment="1">
      <alignment horizontal="center" vertical="center" wrapText="1"/>
    </xf>
    <xf numFmtId="49" fontId="7" fillId="8" borderId="6" xfId="0" applyNumberFormat="1" applyFont="1" applyFill="1" applyBorder="1" applyAlignment="1">
      <alignment horizontal="center" vertical="center" wrapText="1"/>
    </xf>
    <xf numFmtId="49" fontId="6" fillId="9" borderId="6" xfId="0" applyNumberFormat="1" applyFont="1" applyFill="1" applyBorder="1" applyAlignment="1">
      <alignment horizontal="center" vertical="center" wrapText="1"/>
    </xf>
    <xf numFmtId="49" fontId="15" fillId="10" borderId="6" xfId="0" applyNumberFormat="1" applyFont="1" applyFill="1" applyBorder="1" applyAlignment="1">
      <alignment horizontal="center" vertical="center" wrapText="1"/>
    </xf>
    <xf numFmtId="49" fontId="5" fillId="10" borderId="6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7" fillId="8" borderId="14" xfId="0" applyNumberFormat="1" applyFont="1" applyFill="1" applyBorder="1" applyAlignment="1">
      <alignment horizontal="center" vertical="center" wrapText="1"/>
    </xf>
    <xf numFmtId="49" fontId="6" fillId="8" borderId="14" xfId="0" applyNumberFormat="1" applyFont="1" applyFill="1" applyBorder="1" applyAlignment="1">
      <alignment horizontal="center" vertical="center" wrapText="1"/>
    </xf>
    <xf numFmtId="49" fontId="5" fillId="8" borderId="14" xfId="0" applyNumberFormat="1" applyFont="1" applyFill="1" applyBorder="1" applyAlignment="1">
      <alignment horizontal="center" vertical="center" wrapText="1"/>
    </xf>
    <xf numFmtId="49" fontId="6" fillId="10" borderId="14" xfId="0" applyNumberFormat="1" applyFont="1" applyFill="1" applyBorder="1" applyAlignment="1">
      <alignment horizontal="center" vertical="center" wrapText="1"/>
    </xf>
    <xf numFmtId="49" fontId="5" fillId="10" borderId="14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32" fillId="8" borderId="6" xfId="0" applyNumberFormat="1" applyFont="1" applyFill="1" applyBorder="1" applyAlignment="1">
      <alignment horizontal="center" vertical="center" wrapText="1"/>
    </xf>
    <xf numFmtId="0" fontId="5" fillId="8" borderId="0" xfId="0" applyFont="1" applyFill="1" applyAlignment="1">
      <alignment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49" fontId="6" fillId="10" borderId="13" xfId="0" applyNumberFormat="1" applyFont="1" applyFill="1" applyBorder="1" applyAlignment="1">
      <alignment horizontal="center" vertical="center" wrapText="1"/>
    </xf>
    <xf numFmtId="49" fontId="7" fillId="10" borderId="13" xfId="0" applyNumberFormat="1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left" vertical="center" wrapText="1"/>
    </xf>
    <xf numFmtId="0" fontId="8" fillId="10" borderId="13" xfId="0" applyFont="1" applyFill="1" applyBorder="1" applyAlignment="1">
      <alignment horizontal="left" vertical="center" wrapText="1"/>
    </xf>
    <xf numFmtId="49" fontId="1" fillId="10" borderId="13" xfId="0" applyNumberFormat="1" applyFont="1" applyFill="1" applyBorder="1" applyAlignment="1">
      <alignment horizontal="center" vertical="center" wrapText="1"/>
    </xf>
    <xf numFmtId="49" fontId="14" fillId="10" borderId="13" xfId="0" applyNumberFormat="1" applyFont="1" applyFill="1" applyBorder="1" applyAlignment="1">
      <alignment horizontal="center" vertical="center" wrapText="1"/>
    </xf>
    <xf numFmtId="49" fontId="8" fillId="10" borderId="13" xfId="0" applyNumberFormat="1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5" fillId="10" borderId="0" xfId="0" applyFont="1" applyFill="1" applyAlignment="1">
      <alignment vertical="center" wrapText="1"/>
    </xf>
    <xf numFmtId="49" fontId="6" fillId="12" borderId="13" xfId="0" applyNumberFormat="1" applyFont="1" applyFill="1" applyBorder="1" applyAlignment="1">
      <alignment horizontal="center" vertical="center" wrapText="1"/>
    </xf>
    <xf numFmtId="0" fontId="7" fillId="10" borderId="0" xfId="0" applyFont="1" applyFill="1" applyAlignment="1">
      <alignment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center" wrapText="1"/>
    </xf>
    <xf numFmtId="49" fontId="6" fillId="10" borderId="6" xfId="0" applyNumberFormat="1" applyFont="1" applyFill="1" applyBorder="1" applyAlignment="1">
      <alignment horizontal="center" vertical="center" wrapText="1"/>
    </xf>
    <xf numFmtId="49" fontId="7" fillId="10" borderId="14" xfId="0" applyNumberFormat="1" applyFont="1" applyFill="1" applyBorder="1" applyAlignment="1">
      <alignment horizontal="center" vertical="center" wrapText="1"/>
    </xf>
    <xf numFmtId="49" fontId="7" fillId="10" borderId="6" xfId="0" applyNumberFormat="1" applyFont="1" applyFill="1" applyBorder="1" applyAlignment="1">
      <alignment horizontal="center" vertical="center" wrapText="1"/>
    </xf>
    <xf numFmtId="49" fontId="14" fillId="10" borderId="14" xfId="0" applyNumberFormat="1" applyFont="1" applyFill="1" applyBorder="1" applyAlignment="1">
      <alignment horizontal="center" vertical="center" wrapText="1"/>
    </xf>
    <xf numFmtId="49" fontId="14" fillId="10" borderId="6" xfId="0" applyNumberFormat="1" applyFont="1" applyFill="1" applyBorder="1" applyAlignment="1">
      <alignment horizontal="center" vertical="center" wrapText="1"/>
    </xf>
    <xf numFmtId="49" fontId="5" fillId="11" borderId="15" xfId="0" applyNumberFormat="1" applyFont="1" applyFill="1" applyBorder="1" applyAlignment="1">
      <alignment horizontal="center" vertical="center" wrapText="1"/>
    </xf>
    <xf numFmtId="49" fontId="6" fillId="10" borderId="2" xfId="0" applyNumberFormat="1" applyFont="1" applyFill="1" applyBorder="1" applyAlignment="1">
      <alignment horizontal="center" vertical="center" wrapText="1"/>
    </xf>
    <xf numFmtId="49" fontId="6" fillId="11" borderId="2" xfId="0" applyNumberFormat="1" applyFont="1" applyFill="1" applyBorder="1" applyAlignment="1">
      <alignment horizontal="center" vertical="center" wrapText="1"/>
    </xf>
    <xf numFmtId="49" fontId="6" fillId="11" borderId="5" xfId="0" applyNumberFormat="1" applyFont="1" applyFill="1" applyBorder="1" applyAlignment="1">
      <alignment horizontal="center" vertical="center" wrapText="1"/>
    </xf>
    <xf numFmtId="49" fontId="5" fillId="11" borderId="4" xfId="0" applyNumberFormat="1" applyFont="1" applyFill="1" applyBorder="1" applyAlignment="1">
      <alignment horizontal="center" vertical="center" wrapText="1"/>
    </xf>
    <xf numFmtId="49" fontId="5" fillId="11" borderId="8" xfId="0" applyNumberFormat="1" applyFont="1" applyFill="1" applyBorder="1" applyAlignment="1">
      <alignment horizontal="center" vertical="center" wrapText="1"/>
    </xf>
    <xf numFmtId="49" fontId="8" fillId="10" borderId="14" xfId="0" applyNumberFormat="1" applyFont="1" applyFill="1" applyBorder="1" applyAlignment="1">
      <alignment horizontal="center" vertical="center" wrapText="1"/>
    </xf>
    <xf numFmtId="49" fontId="8" fillId="10" borderId="6" xfId="0" applyNumberFormat="1" applyFont="1" applyFill="1" applyBorder="1" applyAlignment="1">
      <alignment horizontal="center" vertical="center" wrapText="1"/>
    </xf>
    <xf numFmtId="49" fontId="5" fillId="11" borderId="3" xfId="0" applyNumberFormat="1" applyFont="1" applyFill="1" applyBorder="1" applyAlignment="1">
      <alignment horizontal="center" vertical="center" wrapText="1"/>
    </xf>
    <xf numFmtId="49" fontId="5" fillId="11" borderId="0" xfId="0" applyNumberFormat="1" applyFont="1" applyFill="1" applyAlignment="1">
      <alignment horizontal="center" vertical="center" wrapText="1"/>
    </xf>
    <xf numFmtId="49" fontId="1" fillId="10" borderId="6" xfId="0" applyNumberFormat="1" applyFont="1" applyFill="1" applyBorder="1" applyAlignment="1">
      <alignment horizontal="center" vertical="center" wrapText="1"/>
    </xf>
    <xf numFmtId="49" fontId="5" fillId="10" borderId="2" xfId="0" applyNumberFormat="1" applyFont="1" applyFill="1" applyBorder="1" applyAlignment="1">
      <alignment horizontal="center" vertical="center" wrapText="1"/>
    </xf>
    <xf numFmtId="49" fontId="5" fillId="11" borderId="2" xfId="0" applyNumberFormat="1" applyFont="1" applyFill="1" applyBorder="1" applyAlignment="1">
      <alignment horizontal="center" vertical="center" wrapText="1"/>
    </xf>
    <xf numFmtId="49" fontId="2" fillId="11" borderId="8" xfId="0" applyNumberFormat="1" applyFont="1" applyFill="1" applyBorder="1" applyAlignment="1">
      <alignment horizontal="center" vertical="center" wrapText="1"/>
    </xf>
    <xf numFmtId="49" fontId="2" fillId="11" borderId="4" xfId="0" applyNumberFormat="1" applyFont="1" applyFill="1" applyBorder="1" applyAlignment="1">
      <alignment horizontal="center" vertical="center" wrapText="1"/>
    </xf>
    <xf numFmtId="49" fontId="6" fillId="11" borderId="6" xfId="0" applyNumberFormat="1" applyFont="1" applyFill="1" applyBorder="1" applyAlignment="1">
      <alignment horizontal="center" vertical="center" wrapText="1"/>
    </xf>
    <xf numFmtId="49" fontId="6" fillId="12" borderId="6" xfId="0" applyNumberFormat="1" applyFont="1" applyFill="1" applyBorder="1" applyAlignment="1">
      <alignment horizontal="center" vertical="center" wrapText="1"/>
    </xf>
    <xf numFmtId="49" fontId="6" fillId="12" borderId="14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49" fontId="10" fillId="0" borderId="13" xfId="0" applyNumberFormat="1" applyFont="1" applyBorder="1" applyAlignment="1">
      <alignment horizontal="center" vertical="center" wrapText="1"/>
    </xf>
    <xf numFmtId="0" fontId="34" fillId="0" borderId="13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4" fontId="18" fillId="0" borderId="13" xfId="0" applyNumberFormat="1" applyFont="1" applyBorder="1" applyAlignment="1">
      <alignment horizontal="right" vertical="center" wrapText="1"/>
    </xf>
    <xf numFmtId="4" fontId="19" fillId="0" borderId="13" xfId="0" applyNumberFormat="1" applyFont="1" applyBorder="1" applyAlignment="1">
      <alignment horizontal="right" vertical="center" wrapText="1"/>
    </xf>
    <xf numFmtId="49" fontId="1" fillId="12" borderId="14" xfId="0" applyNumberFormat="1" applyFont="1" applyFill="1" applyBorder="1" applyAlignment="1">
      <alignment horizontal="center" vertical="center" wrapText="1"/>
    </xf>
    <xf numFmtId="49" fontId="1" fillId="12" borderId="13" xfId="0" applyNumberFormat="1" applyFont="1" applyFill="1" applyBorder="1" applyAlignment="1">
      <alignment horizontal="center" vertical="center" wrapText="1"/>
    </xf>
    <xf numFmtId="49" fontId="1" fillId="12" borderId="6" xfId="0" applyNumberFormat="1" applyFont="1" applyFill="1" applyBorder="1" applyAlignment="1">
      <alignment horizontal="center" vertical="center" wrapText="1"/>
    </xf>
    <xf numFmtId="49" fontId="15" fillId="12" borderId="13" xfId="0" applyNumberFormat="1" applyFont="1" applyFill="1" applyBorder="1" applyAlignment="1">
      <alignment horizontal="center" vertical="center" wrapText="1"/>
    </xf>
    <xf numFmtId="0" fontId="6" fillId="12" borderId="6" xfId="0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left" vertical="center" wrapText="1"/>
    </xf>
    <xf numFmtId="0" fontId="2" fillId="11" borderId="13" xfId="0" applyFont="1" applyFill="1" applyBorder="1" applyAlignment="1">
      <alignment horizontal="left" vertical="center" wrapText="1"/>
    </xf>
    <xf numFmtId="0" fontId="30" fillId="0" borderId="1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49" fontId="5" fillId="8" borderId="0" xfId="0" applyNumberFormat="1" applyFont="1" applyFill="1" applyAlignment="1">
      <alignment horizontal="center" vertical="center" wrapText="1"/>
    </xf>
    <xf numFmtId="49" fontId="5" fillId="10" borderId="5" xfId="0" applyNumberFormat="1" applyFont="1" applyFill="1" applyBorder="1" applyAlignment="1">
      <alignment horizontal="center" vertical="center" wrapText="1"/>
    </xf>
    <xf numFmtId="49" fontId="20" fillId="0" borderId="0" xfId="0" applyNumberFormat="1" applyFont="1" applyAlignment="1">
      <alignment vertical="center" wrapText="1"/>
    </xf>
    <xf numFmtId="0" fontId="20" fillId="0" borderId="0" xfId="0" applyFont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29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18" fillId="0" borderId="13" xfId="0" applyNumberFormat="1" applyFont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center" wrapText="1"/>
    </xf>
    <xf numFmtId="3" fontId="19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21" fillId="0" borderId="13" xfId="0" applyNumberFormat="1" applyFont="1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49" fontId="29" fillId="0" borderId="13" xfId="0" applyNumberFormat="1" applyFont="1" applyBorder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0" fontId="18" fillId="0" borderId="0" xfId="0" applyFont="1" applyAlignment="1">
      <alignment vertical="center" wrapText="1"/>
    </xf>
    <xf numFmtId="0" fontId="0" fillId="10" borderId="0" xfId="0" applyFill="1" applyAlignment="1">
      <alignment vertical="center" wrapText="1"/>
    </xf>
    <xf numFmtId="0" fontId="23" fillId="0" borderId="13" xfId="0" applyFont="1" applyBorder="1" applyAlignment="1">
      <alignment horizontal="left" vertical="center" wrapText="1"/>
    </xf>
    <xf numFmtId="49" fontId="19" fillId="0" borderId="13" xfId="0" applyNumberFormat="1" applyFont="1" applyBorder="1" applyAlignment="1">
      <alignment horizontal="center" vertical="center" wrapText="1"/>
    </xf>
    <xf numFmtId="0" fontId="0" fillId="8" borderId="0" xfId="0" applyFill="1" applyAlignment="1">
      <alignment vertical="center" wrapText="1"/>
    </xf>
    <xf numFmtId="3" fontId="18" fillId="0" borderId="0" xfId="0" applyNumberFormat="1" applyFont="1" applyAlignment="1">
      <alignment vertical="center" wrapText="1"/>
    </xf>
    <xf numFmtId="0" fontId="29" fillId="0" borderId="13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49" fontId="20" fillId="0" borderId="13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49" fontId="11" fillId="0" borderId="13" xfId="0" applyNumberFormat="1" applyFont="1" applyBorder="1" applyAlignment="1">
      <alignment horizontal="center" vertical="center" wrapText="1"/>
    </xf>
    <xf numFmtId="49" fontId="24" fillId="0" borderId="13" xfId="0" applyNumberFormat="1" applyFont="1" applyBorder="1" applyAlignment="1">
      <alignment horizontal="center" vertical="center" wrapText="1"/>
    </xf>
    <xf numFmtId="0" fontId="24" fillId="0" borderId="13" xfId="0" applyFont="1" applyBorder="1" applyAlignment="1">
      <alignment horizontal="left" vertical="center" wrapText="1"/>
    </xf>
    <xf numFmtId="49" fontId="22" fillId="0" borderId="13" xfId="0" applyNumberFormat="1" applyFont="1" applyBorder="1" applyAlignment="1">
      <alignment horizontal="center" vertical="center" wrapText="1"/>
    </xf>
    <xf numFmtId="49" fontId="23" fillId="0" borderId="13" xfId="0" applyNumberFormat="1" applyFont="1" applyBorder="1" applyAlignment="1">
      <alignment horizontal="center" vertical="center" wrapText="1"/>
    </xf>
    <xf numFmtId="3" fontId="37" fillId="0" borderId="0" xfId="0" applyNumberFormat="1" applyFont="1" applyAlignment="1">
      <alignment vertical="center" wrapText="1"/>
    </xf>
    <xf numFmtId="0" fontId="37" fillId="0" borderId="0" xfId="0" applyFont="1" applyAlignment="1">
      <alignment vertical="center" wrapText="1"/>
    </xf>
    <xf numFmtId="3" fontId="29" fillId="0" borderId="0" xfId="0" applyNumberFormat="1" applyFont="1" applyAlignment="1">
      <alignment horizontal="right" vertical="center" wrapText="1"/>
    </xf>
    <xf numFmtId="4" fontId="29" fillId="0" borderId="0" xfId="0" applyNumberFormat="1" applyFont="1" applyAlignment="1">
      <alignment horizontal="right" vertical="center" wrapText="1"/>
    </xf>
    <xf numFmtId="3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49" fontId="39" fillId="0" borderId="0" xfId="0" applyNumberFormat="1" applyFont="1" applyAlignment="1">
      <alignment horizontal="right" vertical="center" wrapText="1"/>
    </xf>
    <xf numFmtId="3" fontId="38" fillId="0" borderId="0" xfId="0" applyNumberFormat="1" applyFont="1" applyAlignment="1">
      <alignment horizontal="right" vertical="center" wrapText="1"/>
    </xf>
    <xf numFmtId="4" fontId="38" fillId="0" borderId="0" xfId="0" applyNumberFormat="1" applyFont="1" applyAlignment="1">
      <alignment horizontal="right" vertical="center" wrapText="1"/>
    </xf>
    <xf numFmtId="164" fontId="38" fillId="0" borderId="0" xfId="0" applyNumberFormat="1" applyFont="1" applyAlignment="1">
      <alignment horizontal="right" vertical="center" wrapText="1"/>
    </xf>
    <xf numFmtId="0" fontId="41" fillId="0" borderId="0" xfId="0" applyFont="1" applyAlignment="1">
      <alignment wrapText="1"/>
    </xf>
    <xf numFmtId="3" fontId="40" fillId="0" borderId="0" xfId="0" applyNumberFormat="1" applyFont="1" applyAlignment="1">
      <alignment horizontal="right" vertical="center" wrapText="1"/>
    </xf>
    <xf numFmtId="49" fontId="10" fillId="8" borderId="6" xfId="0" applyNumberFormat="1" applyFont="1" applyFill="1" applyBorder="1" applyAlignment="1">
      <alignment horizontal="center" vertical="center" wrapText="1"/>
    </xf>
    <xf numFmtId="49" fontId="5" fillId="5" borderId="8" xfId="0" applyNumberFormat="1" applyFont="1" applyFill="1" applyBorder="1" applyAlignment="1">
      <alignment horizontal="center" vertical="center" wrapText="1"/>
    </xf>
    <xf numFmtId="3" fontId="18" fillId="0" borderId="0" xfId="0" applyNumberFormat="1" applyFont="1" applyAlignment="1">
      <alignment horizontal="center" vertical="center" wrapText="1"/>
    </xf>
    <xf numFmtId="49" fontId="0" fillId="0" borderId="10" xfId="0" applyNumberFormat="1" applyBorder="1" applyAlignment="1">
      <alignment horizontal="left" vertical="center" wrapText="1"/>
    </xf>
    <xf numFmtId="49" fontId="6" fillId="2" borderId="13" xfId="0" applyNumberFormat="1" applyFont="1" applyFill="1" applyBorder="1" applyAlignment="1">
      <alignment horizontal="center" vertical="center" wrapText="1"/>
    </xf>
    <xf numFmtId="49" fontId="19" fillId="10" borderId="13" xfId="0" applyNumberFormat="1" applyFont="1" applyFill="1" applyBorder="1" applyAlignment="1">
      <alignment horizontal="center" vertical="center" wrapText="1"/>
    </xf>
    <xf numFmtId="0" fontId="12" fillId="10" borderId="13" xfId="0" applyFont="1" applyFill="1" applyBorder="1" applyAlignment="1">
      <alignment horizontal="left" vertical="center" wrapText="1"/>
    </xf>
    <xf numFmtId="4" fontId="19" fillId="10" borderId="13" xfId="0" applyNumberFormat="1" applyFont="1" applyFill="1" applyBorder="1" applyAlignment="1">
      <alignment horizontal="right" vertical="center" wrapText="1"/>
    </xf>
    <xf numFmtId="4" fontId="19" fillId="0" borderId="13" xfId="0" applyNumberFormat="1" applyFont="1" applyBorder="1" applyAlignment="1">
      <alignment horizontal="right" vertical="center"/>
    </xf>
    <xf numFmtId="0" fontId="19" fillId="10" borderId="13" xfId="0" applyFont="1" applyFill="1" applyBorder="1" applyAlignment="1">
      <alignment horizontal="left" vertical="center" wrapText="1"/>
    </xf>
    <xf numFmtId="49" fontId="33" fillId="0" borderId="13" xfId="0" applyNumberFormat="1" applyFont="1" applyBorder="1" applyAlignment="1">
      <alignment horizontal="center" vertical="center" wrapText="1"/>
    </xf>
    <xf numFmtId="0" fontId="33" fillId="0" borderId="13" xfId="0" applyFont="1" applyBorder="1" applyAlignment="1">
      <alignment horizontal="left" vertical="center" wrapText="1"/>
    </xf>
    <xf numFmtId="0" fontId="11" fillId="10" borderId="13" xfId="0" applyFont="1" applyFill="1" applyBorder="1" applyAlignment="1">
      <alignment horizontal="left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left" vertical="center" wrapText="1"/>
    </xf>
    <xf numFmtId="49" fontId="18" fillId="11" borderId="13" xfId="0" applyNumberFormat="1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4" fontId="20" fillId="0" borderId="13" xfId="0" applyNumberFormat="1" applyFont="1" applyBorder="1" applyAlignment="1">
      <alignment horizontal="right" vertical="center" wrapText="1"/>
    </xf>
    <xf numFmtId="0" fontId="45" fillId="0" borderId="0" xfId="0" applyFont="1" applyAlignment="1">
      <alignment horizontal="center" vertical="center" wrapText="1"/>
    </xf>
    <xf numFmtId="49" fontId="15" fillId="7" borderId="0" xfId="0" applyNumberFormat="1" applyFont="1" applyFill="1" applyAlignment="1">
      <alignment horizontal="center" vertical="center" wrapText="1"/>
    </xf>
    <xf numFmtId="49" fontId="5" fillId="6" borderId="0" xfId="0" applyNumberFormat="1" applyFont="1" applyFill="1" applyAlignment="1">
      <alignment horizontal="center" vertical="center" wrapText="1"/>
    </xf>
    <xf numFmtId="0" fontId="10" fillId="0" borderId="13" xfId="0" applyFont="1" applyBorder="1" applyAlignment="1">
      <alignment horizontal="left" wrapText="1"/>
    </xf>
    <xf numFmtId="0" fontId="27" fillId="0" borderId="13" xfId="0" applyFont="1" applyBorder="1" applyAlignment="1">
      <alignment horizontal="left" wrapText="1"/>
    </xf>
    <xf numFmtId="0" fontId="31" fillId="0" borderId="13" xfId="0" applyFont="1" applyBorder="1" applyAlignment="1">
      <alignment horizontal="left" wrapText="1"/>
    </xf>
    <xf numFmtId="0" fontId="1" fillId="2" borderId="13" xfId="0" applyFont="1" applyFill="1" applyBorder="1" applyAlignment="1">
      <alignment horizontal="left" vertical="center" wrapText="1"/>
    </xf>
    <xf numFmtId="49" fontId="19" fillId="0" borderId="0" xfId="0" applyNumberFormat="1" applyFont="1" applyAlignment="1">
      <alignment vertical="center" wrapText="1"/>
    </xf>
    <xf numFmtId="49" fontId="19" fillId="0" borderId="10" xfId="0" applyNumberFormat="1" applyFont="1" applyBorder="1" applyAlignment="1">
      <alignment horizontal="left" vertical="center" wrapText="1"/>
    </xf>
    <xf numFmtId="49" fontId="23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horizontal="center" vertical="center" wrapText="1"/>
    </xf>
    <xf numFmtId="49" fontId="2" fillId="8" borderId="10" xfId="0" applyNumberFormat="1" applyFont="1" applyFill="1" applyBorder="1" applyAlignment="1">
      <alignment horizontal="center" vertical="center" wrapText="1"/>
    </xf>
    <xf numFmtId="3" fontId="19" fillId="8" borderId="0" xfId="0" applyNumberFormat="1" applyFont="1" applyFill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49" fontId="11" fillId="10" borderId="13" xfId="0" applyNumberFormat="1" applyFont="1" applyFill="1" applyBorder="1" applyAlignment="1">
      <alignment horizontal="center" vertical="center" wrapText="1"/>
    </xf>
    <xf numFmtId="4" fontId="18" fillId="2" borderId="13" xfId="0" applyNumberFormat="1" applyFont="1" applyFill="1" applyBorder="1" applyAlignment="1">
      <alignment horizontal="right" vertical="center" wrapText="1"/>
    </xf>
    <xf numFmtId="4" fontId="19" fillId="2" borderId="13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horizontal="left" vertical="center" wrapText="1"/>
    </xf>
    <xf numFmtId="4" fontId="29" fillId="0" borderId="0" xfId="0" applyNumberFormat="1" applyFont="1" applyAlignment="1">
      <alignment vertical="center" wrapText="1"/>
    </xf>
    <xf numFmtId="4" fontId="18" fillId="0" borderId="0" xfId="0" applyNumberFormat="1" applyFont="1" applyAlignment="1">
      <alignment horizontal="center" vertical="center" wrapText="1"/>
    </xf>
    <xf numFmtId="4" fontId="19" fillId="10" borderId="13" xfId="0" applyNumberFormat="1" applyFont="1" applyFill="1" applyBorder="1" applyAlignment="1">
      <alignment horizontal="right" vertical="center"/>
    </xf>
    <xf numFmtId="4" fontId="22" fillId="0" borderId="13" xfId="0" applyNumberFormat="1" applyFont="1" applyBorder="1" applyAlignment="1">
      <alignment horizontal="right" vertical="center"/>
    </xf>
    <xf numFmtId="4" fontId="19" fillId="0" borderId="13" xfId="0" applyNumberFormat="1" applyFont="1" applyBorder="1" applyAlignment="1" applyProtection="1">
      <alignment horizontal="right" vertical="center" wrapText="1"/>
      <protection locked="0"/>
    </xf>
    <xf numFmtId="4" fontId="19" fillId="0" borderId="13" xfId="0" applyNumberFormat="1" applyFont="1" applyBorder="1" applyAlignment="1">
      <alignment vertical="center" wrapText="1"/>
    </xf>
    <xf numFmtId="4" fontId="22" fillId="0" borderId="13" xfId="0" applyNumberFormat="1" applyFont="1" applyBorder="1" applyAlignment="1">
      <alignment horizontal="right" vertical="center" wrapText="1"/>
    </xf>
    <xf numFmtId="4" fontId="48" fillId="0" borderId="13" xfId="0" applyNumberFormat="1" applyFont="1" applyBorder="1" applyAlignment="1">
      <alignment horizontal="right" vertical="center" wrapText="1"/>
    </xf>
    <xf numFmtId="4" fontId="33" fillId="0" borderId="13" xfId="0" applyNumberFormat="1" applyFont="1" applyBorder="1" applyAlignment="1">
      <alignment horizontal="right" vertical="center" wrapText="1"/>
    </xf>
    <xf numFmtId="4" fontId="49" fillId="0" borderId="13" xfId="0" applyNumberFormat="1" applyFont="1" applyBorder="1" applyAlignment="1">
      <alignment horizontal="right" vertical="center" wrapText="1"/>
    </xf>
    <xf numFmtId="0" fontId="50" fillId="0" borderId="0" xfId="0" applyFont="1" applyAlignment="1">
      <alignment vertical="center" wrapText="1"/>
    </xf>
    <xf numFmtId="4" fontId="33" fillId="10" borderId="13" xfId="0" applyNumberFormat="1" applyFont="1" applyFill="1" applyBorder="1" applyAlignment="1">
      <alignment horizontal="right" vertical="center" wrapText="1"/>
    </xf>
    <xf numFmtId="4" fontId="18" fillId="10" borderId="13" xfId="0" applyNumberFormat="1" applyFont="1" applyFill="1" applyBorder="1" applyAlignment="1">
      <alignment horizontal="right" vertical="center" wrapText="1"/>
    </xf>
    <xf numFmtId="4" fontId="18" fillId="0" borderId="13" xfId="0" applyNumberFormat="1" applyFont="1" applyBorder="1" applyAlignment="1">
      <alignment vertical="center" wrapText="1"/>
    </xf>
    <xf numFmtId="4" fontId="22" fillId="2" borderId="13" xfId="0" applyNumberFormat="1" applyFont="1" applyFill="1" applyBorder="1" applyAlignment="1">
      <alignment horizontal="right" vertical="center" wrapText="1"/>
    </xf>
    <xf numFmtId="4" fontId="20" fillId="10" borderId="13" xfId="0" applyNumberFormat="1" applyFont="1" applyFill="1" applyBorder="1" applyAlignment="1">
      <alignment horizontal="right" vertical="center" wrapText="1"/>
    </xf>
    <xf numFmtId="4" fontId="21" fillId="0" borderId="13" xfId="0" applyNumberFormat="1" applyFont="1" applyBorder="1" applyAlignment="1">
      <alignment horizontal="right" vertical="center" wrapText="1"/>
    </xf>
    <xf numFmtId="4" fontId="33" fillId="0" borderId="13" xfId="0" applyNumberFormat="1" applyFont="1" applyBorder="1" applyAlignment="1">
      <alignment horizontal="right" vertical="center"/>
    </xf>
    <xf numFmtId="4" fontId="19" fillId="2" borderId="13" xfId="0" applyNumberFormat="1" applyFont="1" applyFill="1" applyBorder="1" applyAlignment="1">
      <alignment horizontal="right" vertical="center"/>
    </xf>
    <xf numFmtId="4" fontId="23" fillId="2" borderId="13" xfId="0" applyNumberFormat="1" applyFont="1" applyFill="1" applyBorder="1" applyAlignment="1">
      <alignment horizontal="right" vertical="center"/>
    </xf>
    <xf numFmtId="4" fontId="22" fillId="2" borderId="13" xfId="0" applyNumberFormat="1" applyFont="1" applyFill="1" applyBorder="1" applyAlignment="1">
      <alignment horizontal="right" vertical="center"/>
    </xf>
    <xf numFmtId="4" fontId="0" fillId="0" borderId="13" xfId="0" applyNumberFormat="1" applyBorder="1" applyAlignment="1">
      <alignment horizontal="right" vertical="center" wrapText="1"/>
    </xf>
    <xf numFmtId="4" fontId="18" fillId="0" borderId="13" xfId="0" applyNumberFormat="1" applyFont="1" applyBorder="1" applyAlignment="1" applyProtection="1">
      <alignment horizontal="right" vertical="center" wrapText="1"/>
      <protection locked="0"/>
    </xf>
    <xf numFmtId="4" fontId="19" fillId="11" borderId="13" xfId="0" applyNumberFormat="1" applyFont="1" applyFill="1" applyBorder="1" applyAlignment="1">
      <alignment horizontal="right" vertical="center" wrapText="1"/>
    </xf>
    <xf numFmtId="4" fontId="18" fillId="11" borderId="13" xfId="0" applyNumberFormat="1" applyFont="1" applyFill="1" applyBorder="1" applyAlignment="1">
      <alignment horizontal="right" vertical="center" wrapText="1"/>
    </xf>
    <xf numFmtId="4" fontId="19" fillId="0" borderId="0" xfId="0" applyNumberFormat="1" applyFont="1" applyAlignment="1">
      <alignment vertical="center" wrapText="1"/>
    </xf>
    <xf numFmtId="4" fontId="23" fillId="2" borderId="13" xfId="0" applyNumberFormat="1" applyFont="1" applyFill="1" applyBorder="1" applyAlignment="1">
      <alignment horizontal="right" vertical="center" wrapText="1"/>
    </xf>
    <xf numFmtId="49" fontId="0" fillId="0" borderId="13" xfId="0" applyNumberFormat="1" applyBorder="1" applyAlignment="1">
      <alignment horizontal="center" vertical="center" wrapText="1"/>
    </xf>
    <xf numFmtId="49" fontId="0" fillId="10" borderId="13" xfId="0" applyNumberFormat="1" applyFill="1" applyBorder="1" applyAlignment="1">
      <alignment horizontal="center" vertical="center" wrapText="1"/>
    </xf>
    <xf numFmtId="49" fontId="20" fillId="10" borderId="13" xfId="0" applyNumberFormat="1" applyFont="1" applyFill="1" applyBorder="1" applyAlignment="1">
      <alignment horizontal="center" vertical="center" wrapText="1"/>
    </xf>
    <xf numFmtId="49" fontId="11" fillId="2" borderId="13" xfId="0" applyNumberFormat="1" applyFont="1" applyFill="1" applyBorder="1" applyAlignment="1">
      <alignment horizontal="center" vertical="center" wrapText="1"/>
    </xf>
    <xf numFmtId="49" fontId="18" fillId="10" borderId="13" xfId="0" applyNumberFormat="1" applyFont="1" applyFill="1" applyBorder="1" applyAlignment="1">
      <alignment horizontal="center" vertical="center" wrapText="1"/>
    </xf>
    <xf numFmtId="49" fontId="0" fillId="11" borderId="13" xfId="0" applyNumberFormat="1" applyFill="1" applyBorder="1" applyAlignment="1">
      <alignment horizontal="center" vertical="center" wrapText="1"/>
    </xf>
    <xf numFmtId="49" fontId="0" fillId="2" borderId="13" xfId="0" applyNumberFormat="1" applyFill="1" applyBorder="1" applyAlignment="1">
      <alignment horizontal="center" vertical="center" wrapText="1"/>
    </xf>
    <xf numFmtId="49" fontId="16" fillId="2" borderId="13" xfId="0" applyNumberFormat="1" applyFont="1" applyFill="1" applyBorder="1" applyAlignment="1">
      <alignment horizontal="center" vertical="center" wrapText="1"/>
    </xf>
    <xf numFmtId="49" fontId="0" fillId="0" borderId="13" xfId="0" applyNumberFormat="1" applyBorder="1" applyAlignment="1">
      <alignment vertical="center" wrapText="1"/>
    </xf>
    <xf numFmtId="49" fontId="29" fillId="2" borderId="13" xfId="0" applyNumberFormat="1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left" vertical="center" wrapText="1"/>
    </xf>
    <xf numFmtId="0" fontId="22" fillId="0" borderId="13" xfId="0" applyFont="1" applyBorder="1" applyAlignment="1">
      <alignment vertical="center" wrapText="1"/>
    </xf>
    <xf numFmtId="0" fontId="22" fillId="10" borderId="13" xfId="0" applyFont="1" applyFill="1" applyBorder="1" applyAlignment="1">
      <alignment vertical="center" wrapText="1"/>
    </xf>
    <xf numFmtId="0" fontId="23" fillId="0" borderId="13" xfId="0" applyFont="1" applyBorder="1" applyAlignment="1">
      <alignment vertical="center" wrapText="1"/>
    </xf>
    <xf numFmtId="4" fontId="18" fillId="0" borderId="13" xfId="0" applyNumberFormat="1" applyFont="1" applyBorder="1" applyAlignment="1">
      <alignment horizontal="right" vertical="center"/>
    </xf>
    <xf numFmtId="0" fontId="27" fillId="10" borderId="13" xfId="0" applyFont="1" applyFill="1" applyBorder="1" applyAlignment="1">
      <alignment wrapText="1"/>
    </xf>
    <xf numFmtId="49" fontId="7" fillId="0" borderId="13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wrapText="1"/>
    </xf>
    <xf numFmtId="4" fontId="18" fillId="0" borderId="0" xfId="0" applyNumberFormat="1" applyFont="1" applyAlignment="1">
      <alignment vertical="center" wrapText="1"/>
    </xf>
    <xf numFmtId="49" fontId="6" fillId="13" borderId="13" xfId="0" applyNumberFormat="1" applyFont="1" applyFill="1" applyBorder="1" applyAlignment="1">
      <alignment horizontal="center" vertical="center" wrapText="1"/>
    </xf>
    <xf numFmtId="49" fontId="6" fillId="13" borderId="6" xfId="0" applyNumberFormat="1" applyFont="1" applyFill="1" applyBorder="1" applyAlignment="1">
      <alignment horizontal="center" vertical="center" wrapText="1"/>
    </xf>
    <xf numFmtId="0" fontId="18" fillId="8" borderId="0" xfId="0" applyFont="1" applyFill="1" applyAlignment="1">
      <alignment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26" fillId="0" borderId="13" xfId="0" applyNumberFormat="1" applyFont="1" applyBorder="1" applyAlignment="1">
      <alignment horizontal="center" vertical="center" wrapText="1"/>
    </xf>
    <xf numFmtId="4" fontId="26" fillId="0" borderId="13" xfId="0" applyNumberFormat="1" applyFont="1" applyBorder="1" applyAlignment="1">
      <alignment horizontal="right" vertical="center" wrapText="1"/>
    </xf>
    <xf numFmtId="3" fontId="10" fillId="0" borderId="0" xfId="0" applyNumberFormat="1" applyFont="1" applyAlignment="1">
      <alignment horizontal="center" vertical="center" wrapText="1"/>
    </xf>
    <xf numFmtId="4" fontId="10" fillId="0" borderId="13" xfId="0" applyNumberFormat="1" applyFont="1" applyBorder="1" applyAlignment="1">
      <alignment horizontal="right" vertical="center" wrapText="1"/>
    </xf>
    <xf numFmtId="49" fontId="51" fillId="0" borderId="13" xfId="0" applyNumberFormat="1" applyFont="1" applyBorder="1" applyAlignment="1">
      <alignment horizontal="center" vertical="center" wrapText="1"/>
    </xf>
    <xf numFmtId="0" fontId="27" fillId="0" borderId="13" xfId="0" applyFont="1" applyBorder="1" applyAlignment="1">
      <alignment horizontal="left" vertical="center" wrapText="1"/>
    </xf>
    <xf numFmtId="49" fontId="10" fillId="10" borderId="13" xfId="0" applyNumberFormat="1" applyFont="1" applyFill="1" applyBorder="1" applyAlignment="1">
      <alignment horizontal="center" vertical="center" wrapText="1"/>
    </xf>
    <xf numFmtId="0" fontId="27" fillId="10" borderId="13" xfId="0" applyFont="1" applyFill="1" applyBorder="1" applyAlignment="1">
      <alignment horizontal="left" vertical="center" wrapText="1"/>
    </xf>
    <xf numFmtId="4" fontId="10" fillId="10" borderId="13" xfId="0" applyNumberFormat="1" applyFont="1" applyFill="1" applyBorder="1" applyAlignment="1">
      <alignment horizontal="right" vertical="center" wrapText="1"/>
    </xf>
    <xf numFmtId="0" fontId="31" fillId="0" borderId="13" xfId="0" applyFont="1" applyBorder="1" applyAlignment="1">
      <alignment horizontal="left" vertical="center" wrapText="1"/>
    </xf>
    <xf numFmtId="49" fontId="36" fillId="0" borderId="13" xfId="0" applyNumberFormat="1" applyFont="1" applyBorder="1" applyAlignment="1">
      <alignment horizontal="center" vertical="center" wrapText="1"/>
    </xf>
    <xf numFmtId="4" fontId="36" fillId="0" borderId="13" xfId="0" applyNumberFormat="1" applyFont="1" applyBorder="1" applyAlignment="1">
      <alignment horizontal="right" vertical="center" wrapText="1"/>
    </xf>
    <xf numFmtId="4" fontId="52" fillId="0" borderId="13" xfId="0" applyNumberFormat="1" applyFont="1" applyBorder="1" applyAlignment="1">
      <alignment horizontal="right" vertical="center"/>
    </xf>
    <xf numFmtId="4" fontId="51" fillId="0" borderId="13" xfId="0" applyNumberFormat="1" applyFont="1" applyBorder="1" applyAlignment="1">
      <alignment horizontal="right" vertical="center" wrapText="1"/>
    </xf>
    <xf numFmtId="0" fontId="36" fillId="0" borderId="13" xfId="0" applyFont="1" applyBorder="1" applyAlignment="1">
      <alignment horizontal="left" vertical="center" wrapText="1"/>
    </xf>
    <xf numFmtId="4" fontId="27" fillId="0" borderId="13" xfId="0" applyNumberFormat="1" applyFont="1" applyBorder="1" applyAlignment="1">
      <alignment horizontal="right" vertical="center"/>
    </xf>
    <xf numFmtId="4" fontId="10" fillId="0" borderId="13" xfId="0" applyNumberFormat="1" applyFont="1" applyBorder="1" applyAlignment="1" applyProtection="1">
      <alignment horizontal="right" vertical="center" wrapText="1"/>
      <protection locked="0"/>
    </xf>
    <xf numFmtId="4" fontId="10" fillId="0" borderId="13" xfId="0" applyNumberFormat="1" applyFont="1" applyBorder="1" applyAlignment="1">
      <alignment vertical="center" wrapText="1"/>
    </xf>
    <xf numFmtId="49" fontId="52" fillId="0" borderId="13" xfId="0" applyNumberFormat="1" applyFont="1" applyBorder="1" applyAlignment="1">
      <alignment horizontal="center" vertical="center" wrapText="1"/>
    </xf>
    <xf numFmtId="49" fontId="27" fillId="0" borderId="13" xfId="0" applyNumberFormat="1" applyFont="1" applyBorder="1" applyAlignment="1">
      <alignment horizontal="center" vertical="center" wrapText="1"/>
    </xf>
    <xf numFmtId="0" fontId="52" fillId="0" borderId="13" xfId="0" applyFont="1" applyBorder="1" applyAlignment="1">
      <alignment horizontal="left" vertical="center" wrapText="1"/>
    </xf>
    <xf numFmtId="4" fontId="36" fillId="0" borderId="13" xfId="1" applyNumberFormat="1" applyFont="1" applyBorder="1" applyAlignment="1">
      <alignment horizontal="right" vertical="center" wrapText="1"/>
    </xf>
    <xf numFmtId="4" fontId="10" fillId="0" borderId="13" xfId="0" applyNumberFormat="1" applyFont="1" applyBorder="1" applyAlignment="1">
      <alignment horizontal="right" vertical="center"/>
    </xf>
    <xf numFmtId="4" fontId="36" fillId="0" borderId="13" xfId="0" applyNumberFormat="1" applyFont="1" applyBorder="1" applyAlignment="1">
      <alignment horizontal="right" vertical="center"/>
    </xf>
    <xf numFmtId="49" fontId="52" fillId="0" borderId="13" xfId="0" applyNumberFormat="1" applyFont="1" applyBorder="1" applyAlignment="1">
      <alignment horizontal="center" vertical="center"/>
    </xf>
    <xf numFmtId="49" fontId="34" fillId="0" borderId="13" xfId="0" applyNumberFormat="1" applyFont="1" applyBorder="1" applyAlignment="1">
      <alignment horizontal="center" vertical="center" wrapText="1"/>
    </xf>
    <xf numFmtId="4" fontId="26" fillId="0" borderId="13" xfId="0" applyNumberFormat="1" applyFont="1" applyBorder="1" applyAlignment="1" applyProtection="1">
      <alignment horizontal="right" vertical="center" wrapText="1"/>
      <protection locked="0"/>
    </xf>
    <xf numFmtId="49" fontId="26" fillId="10" borderId="13" xfId="0" applyNumberFormat="1" applyFont="1" applyFill="1" applyBorder="1" applyAlignment="1">
      <alignment horizontal="center" vertical="center" wrapText="1"/>
    </xf>
    <xf numFmtId="0" fontId="31" fillId="10" borderId="13" xfId="0" applyFont="1" applyFill="1" applyBorder="1" applyAlignment="1">
      <alignment horizontal="left" vertical="center" wrapText="1"/>
    </xf>
    <xf numFmtId="49" fontId="53" fillId="8" borderId="13" xfId="0" applyNumberFormat="1" applyFont="1" applyFill="1" applyBorder="1" applyAlignment="1">
      <alignment horizontal="center" vertical="center" wrapText="1"/>
    </xf>
    <xf numFmtId="49" fontId="36" fillId="8" borderId="6" xfId="0" applyNumberFormat="1" applyFont="1" applyFill="1" applyBorder="1" applyAlignment="1">
      <alignment horizontal="center" vertical="center" wrapText="1"/>
    </xf>
    <xf numFmtId="3" fontId="36" fillId="0" borderId="0" xfId="0" applyNumberFormat="1" applyFont="1" applyAlignment="1">
      <alignment horizontal="center" vertical="center" wrapText="1"/>
    </xf>
    <xf numFmtId="3" fontId="54" fillId="0" borderId="0" xfId="0" applyNumberFormat="1" applyFont="1" applyAlignment="1">
      <alignment vertical="center" wrapText="1"/>
    </xf>
    <xf numFmtId="0" fontId="53" fillId="0" borderId="0" xfId="0" applyFont="1" applyAlignment="1">
      <alignment vertical="center" wrapText="1"/>
    </xf>
    <xf numFmtId="49" fontId="53" fillId="5" borderId="8" xfId="0" applyNumberFormat="1" applyFont="1" applyFill="1" applyBorder="1" applyAlignment="1">
      <alignment horizontal="center" vertical="center" wrapText="1"/>
    </xf>
    <xf numFmtId="49" fontId="53" fillId="2" borderId="8" xfId="0" applyNumberFormat="1" applyFont="1" applyFill="1" applyBorder="1" applyAlignment="1">
      <alignment horizontal="center" vertical="center" wrapText="1"/>
    </xf>
    <xf numFmtId="0" fontId="55" fillId="0" borderId="0" xfId="0" applyFont="1" applyAlignment="1">
      <alignment vertical="center" wrapText="1"/>
    </xf>
    <xf numFmtId="3" fontId="19" fillId="10" borderId="0" xfId="0" applyNumberFormat="1" applyFont="1" applyFill="1" applyAlignment="1">
      <alignment horizontal="center" vertical="center" wrapText="1"/>
    </xf>
    <xf numFmtId="49" fontId="18" fillId="2" borderId="13" xfId="0" applyNumberFormat="1" applyFont="1" applyFill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26" fillId="0" borderId="6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49" fontId="21" fillId="0" borderId="6" xfId="0" applyNumberFormat="1" applyFont="1" applyBorder="1" applyAlignment="1">
      <alignment horizontal="center" vertical="center" wrapText="1"/>
    </xf>
    <xf numFmtId="4" fontId="19" fillId="0" borderId="14" xfId="0" applyNumberFormat="1" applyFont="1" applyBorder="1" applyAlignment="1">
      <alignment horizontal="right" vertical="center" wrapText="1"/>
    </xf>
    <xf numFmtId="4" fontId="26" fillId="0" borderId="14" xfId="0" applyNumberFormat="1" applyFont="1" applyBorder="1" applyAlignment="1">
      <alignment horizontal="right" vertical="center" wrapText="1"/>
    </xf>
    <xf numFmtId="4" fontId="10" fillId="0" borderId="14" xfId="0" applyNumberFormat="1" applyFont="1" applyBorder="1" applyAlignment="1">
      <alignment horizontal="right" vertical="center" wrapText="1"/>
    </xf>
    <xf numFmtId="4" fontId="18" fillId="0" borderId="14" xfId="0" applyNumberFormat="1" applyFont="1" applyBorder="1" applyAlignment="1">
      <alignment horizontal="right" vertical="center" wrapText="1"/>
    </xf>
    <xf numFmtId="0" fontId="26" fillId="0" borderId="16" xfId="0" applyFont="1" applyBorder="1" applyAlignment="1">
      <alignment horizontal="left" vertical="center" wrapText="1"/>
    </xf>
    <xf numFmtId="0" fontId="31" fillId="0" borderId="16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29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vertical="center" wrapText="1"/>
    </xf>
    <xf numFmtId="0" fontId="6" fillId="0" borderId="16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46" fillId="0" borderId="0" xfId="0" applyNumberFormat="1" applyFont="1" applyAlignment="1">
      <alignment horizontal="center" vertical="center" wrapText="1"/>
    </xf>
    <xf numFmtId="49" fontId="43" fillId="0" borderId="0" xfId="0" applyNumberFormat="1" applyFont="1" applyAlignment="1">
      <alignment horizontal="center" vertical="center" wrapText="1"/>
    </xf>
    <xf numFmtId="0" fontId="50" fillId="0" borderId="0" xfId="0" applyFont="1" applyAlignment="1">
      <alignment horizontal="left" vertical="center" wrapText="1"/>
    </xf>
    <xf numFmtId="49" fontId="47" fillId="0" borderId="0" xfId="0" applyNumberFormat="1" applyFont="1" applyAlignment="1">
      <alignment horizontal="left" vertical="center" wrapText="1"/>
    </xf>
    <xf numFmtId="49" fontId="44" fillId="0" borderId="0" xfId="0" applyNumberFormat="1" applyFont="1" applyAlignment="1">
      <alignment horizontal="left" vertical="center" wrapText="1"/>
    </xf>
    <xf numFmtId="49" fontId="19" fillId="0" borderId="0" xfId="0" applyNumberFormat="1" applyFont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0" fontId="16" fillId="0" borderId="13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wrapText="1"/>
    </xf>
    <xf numFmtId="49" fontId="42" fillId="0" borderId="13" xfId="0" applyNumberFormat="1" applyFont="1" applyBorder="1" applyAlignment="1">
      <alignment horizontal="right" vertical="center" wrapText="1"/>
    </xf>
    <xf numFmtId="0" fontId="26" fillId="0" borderId="13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49" fontId="19" fillId="0" borderId="17" xfId="0" applyNumberFormat="1" applyFont="1" applyBorder="1" applyAlignment="1">
      <alignment horizontal="center" vertical="center" wrapText="1"/>
    </xf>
    <xf numFmtId="49" fontId="19" fillId="0" borderId="16" xfId="0" applyNumberFormat="1" applyFont="1" applyBorder="1" applyAlignment="1">
      <alignment horizontal="center" vertical="center" wrapText="1"/>
    </xf>
    <xf numFmtId="49" fontId="0" fillId="0" borderId="17" xfId="0" applyNumberFormat="1" applyBorder="1" applyAlignment="1">
      <alignment horizontal="center" vertical="center" wrapText="1"/>
    </xf>
    <xf numFmtId="49" fontId="0" fillId="0" borderId="16" xfId="0" applyNumberFormat="1" applyBorder="1" applyAlignment="1">
      <alignment horizontal="center" vertical="center" wrapText="1"/>
    </xf>
    <xf numFmtId="4" fontId="19" fillId="0" borderId="17" xfId="0" applyNumberFormat="1" applyFont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Y443"/>
  <sheetViews>
    <sheetView tabSelected="1" view="pageBreakPreview" topLeftCell="D4" zoomScale="30" zoomScaleNormal="80" zoomScaleSheetLayoutView="30" workbookViewId="0">
      <pane xSplit="17" ySplit="10" topLeftCell="U264" activePane="bottomRight" state="frozen"/>
      <selection activeCell="D4" sqref="D4"/>
      <selection pane="topRight" activeCell="U4" sqref="U4"/>
      <selection pane="bottomLeft" activeCell="D14" sqref="D14"/>
      <selection pane="bottomRight" activeCell="M438" sqref="M438:S442"/>
    </sheetView>
  </sheetViews>
  <sheetFormatPr defaultColWidth="14.125" defaultRowHeight="15.75" x14ac:dyDescent="0.25"/>
  <cols>
    <col min="1" max="3" width="8.125" style="13" hidden="1" customWidth="1"/>
    <col min="4" max="4" width="12.75" style="254" customWidth="1"/>
    <col min="5" max="5" width="11.875" style="185" customWidth="1"/>
    <col min="6" max="6" width="7.5" style="185" customWidth="1"/>
    <col min="7" max="7" width="36.625" style="186" customWidth="1"/>
    <col min="8" max="8" width="16.75" style="186" customWidth="1"/>
    <col min="9" max="9" width="15.5" style="186" customWidth="1"/>
    <col min="10" max="10" width="14.125" style="186" customWidth="1"/>
    <col min="11" max="11" width="15.25" style="186" customWidth="1"/>
    <col min="12" max="12" width="14.125" style="186" customWidth="1"/>
    <col min="13" max="13" width="15" style="186" customWidth="1"/>
    <col min="14" max="14" width="16.375" style="187" customWidth="1"/>
    <col min="15" max="15" width="13.5" style="187" customWidth="1"/>
    <col min="16" max="16" width="9.625" style="186" customWidth="1"/>
    <col min="17" max="17" width="11.5" style="186" customWidth="1"/>
    <col min="18" max="18" width="15.25" style="187" customWidth="1"/>
    <col min="19" max="19" width="16.625" style="186" customWidth="1"/>
    <col min="20" max="21" width="14.125" style="186" hidden="1" customWidth="1"/>
    <col min="22" max="22" width="10.375" style="186" hidden="1" customWidth="1"/>
    <col min="23" max="23" width="16.375" style="186" hidden="1" customWidth="1"/>
    <col min="24" max="24" width="0" style="186" hidden="1" customWidth="1"/>
    <col min="25" max="16384" width="14.125" style="186"/>
  </cols>
  <sheetData>
    <row r="1" spans="1:23" s="184" customFormat="1" ht="16.5" x14ac:dyDescent="0.25">
      <c r="A1" s="12"/>
      <c r="B1" s="12"/>
      <c r="C1" s="12"/>
      <c r="D1" s="254"/>
      <c r="E1" s="183"/>
      <c r="F1" s="183"/>
      <c r="O1" s="280" t="s">
        <v>1023</v>
      </c>
      <c r="P1" s="280"/>
      <c r="Q1" s="280"/>
      <c r="R1" s="280"/>
      <c r="S1" s="280"/>
    </row>
    <row r="2" spans="1:23" ht="69.75" customHeight="1" x14ac:dyDescent="0.25">
      <c r="J2" s="247"/>
      <c r="K2" s="379"/>
      <c r="L2" s="379"/>
      <c r="M2" s="380"/>
      <c r="N2" s="186"/>
      <c r="O2" s="383" t="s">
        <v>1031</v>
      </c>
      <c r="P2" s="383"/>
      <c r="Q2" s="383"/>
      <c r="R2" s="383"/>
      <c r="S2" s="383"/>
    </row>
    <row r="3" spans="1:23" ht="18.75" x14ac:dyDescent="0.25">
      <c r="J3" s="247"/>
      <c r="K3" s="192"/>
      <c r="L3" s="192"/>
      <c r="M3" s="257"/>
      <c r="N3" s="186"/>
      <c r="O3" s="247"/>
      <c r="P3" s="378"/>
      <c r="Q3" s="378"/>
      <c r="R3" s="378"/>
      <c r="S3" s="378"/>
    </row>
    <row r="4" spans="1:23" ht="30.75" customHeight="1" x14ac:dyDescent="0.25">
      <c r="D4" s="381" t="s">
        <v>928</v>
      </c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</row>
    <row r="5" spans="1:23" ht="27" customHeight="1" x14ac:dyDescent="0.25">
      <c r="D5" s="381" t="s">
        <v>993</v>
      </c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</row>
    <row r="6" spans="1:23" ht="18.75" customHeight="1" x14ac:dyDescent="0.25">
      <c r="D6" s="384" t="s">
        <v>992</v>
      </c>
      <c r="E6" s="385"/>
      <c r="F6" s="385"/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</row>
    <row r="7" spans="1:23" ht="22.5" customHeight="1" x14ac:dyDescent="0.25">
      <c r="D7" s="386" t="s">
        <v>722</v>
      </c>
      <c r="E7" s="387"/>
      <c r="F7" s="387"/>
      <c r="G7" s="387"/>
      <c r="H7" s="387"/>
      <c r="I7" s="387"/>
      <c r="J7" s="387"/>
      <c r="K7" s="387"/>
      <c r="L7" s="387"/>
      <c r="M7" s="387"/>
      <c r="N7" s="387"/>
      <c r="O7" s="387"/>
      <c r="P7" s="387"/>
      <c r="Q7" s="387"/>
      <c r="R7" s="387"/>
      <c r="S7" s="387"/>
    </row>
    <row r="8" spans="1:23" x14ac:dyDescent="0.25">
      <c r="D8" s="255"/>
      <c r="E8" s="230"/>
      <c r="R8" s="187" t="s">
        <v>0</v>
      </c>
    </row>
    <row r="9" spans="1:23" s="188" customFormat="1" ht="27.75" customHeight="1" x14ac:dyDescent="0.25">
      <c r="A9" s="390" t="s">
        <v>52</v>
      </c>
      <c r="B9" s="390" t="s">
        <v>53</v>
      </c>
      <c r="C9" s="391" t="s">
        <v>54</v>
      </c>
      <c r="D9" s="392" t="s">
        <v>52</v>
      </c>
      <c r="E9" s="388" t="s">
        <v>586</v>
      </c>
      <c r="F9" s="388" t="s">
        <v>54</v>
      </c>
      <c r="G9" s="388" t="s">
        <v>587</v>
      </c>
      <c r="H9" s="388" t="s">
        <v>588</v>
      </c>
      <c r="I9" s="388"/>
      <c r="J9" s="388"/>
      <c r="K9" s="388"/>
      <c r="L9" s="388"/>
      <c r="M9" s="388" t="s">
        <v>589</v>
      </c>
      <c r="N9" s="388"/>
      <c r="O9" s="388"/>
      <c r="P9" s="388"/>
      <c r="Q9" s="388"/>
      <c r="R9" s="388"/>
      <c r="S9" s="388" t="s">
        <v>1</v>
      </c>
    </row>
    <row r="10" spans="1:23" s="188" customFormat="1" ht="15.75" customHeight="1" x14ac:dyDescent="0.25">
      <c r="A10" s="390"/>
      <c r="B10" s="390"/>
      <c r="C10" s="391"/>
      <c r="D10" s="392"/>
      <c r="E10" s="388"/>
      <c r="F10" s="388"/>
      <c r="G10" s="388"/>
      <c r="H10" s="388" t="s">
        <v>590</v>
      </c>
      <c r="I10" s="389" t="s">
        <v>9</v>
      </c>
      <c r="J10" s="388" t="s">
        <v>2</v>
      </c>
      <c r="K10" s="388"/>
      <c r="L10" s="389" t="s">
        <v>10</v>
      </c>
      <c r="M10" s="388" t="s">
        <v>590</v>
      </c>
      <c r="N10" s="395" t="s">
        <v>591</v>
      </c>
      <c r="O10" s="389" t="s">
        <v>9</v>
      </c>
      <c r="P10" s="388" t="s">
        <v>2</v>
      </c>
      <c r="Q10" s="388"/>
      <c r="R10" s="389" t="s">
        <v>10</v>
      </c>
      <c r="S10" s="388"/>
    </row>
    <row r="11" spans="1:23" s="188" customFormat="1" ht="15" customHeight="1" x14ac:dyDescent="0.25">
      <c r="A11" s="390"/>
      <c r="B11" s="390"/>
      <c r="C11" s="391"/>
      <c r="D11" s="392"/>
      <c r="E11" s="388"/>
      <c r="F11" s="388"/>
      <c r="G11" s="388"/>
      <c r="H11" s="388"/>
      <c r="I11" s="389"/>
      <c r="J11" s="388" t="s">
        <v>3</v>
      </c>
      <c r="K11" s="388" t="s">
        <v>7</v>
      </c>
      <c r="L11" s="389"/>
      <c r="M11" s="388"/>
      <c r="N11" s="395"/>
      <c r="O11" s="389"/>
      <c r="P11" s="388" t="s">
        <v>3</v>
      </c>
      <c r="Q11" s="388" t="s">
        <v>7</v>
      </c>
      <c r="R11" s="389"/>
      <c r="S11" s="388"/>
    </row>
    <row r="12" spans="1:23" s="188" customFormat="1" ht="54" customHeight="1" x14ac:dyDescent="0.25">
      <c r="A12" s="390"/>
      <c r="B12" s="390"/>
      <c r="C12" s="391"/>
      <c r="D12" s="392"/>
      <c r="E12" s="388"/>
      <c r="F12" s="388"/>
      <c r="G12" s="388"/>
      <c r="H12" s="388"/>
      <c r="I12" s="389"/>
      <c r="J12" s="388"/>
      <c r="K12" s="388"/>
      <c r="L12" s="389"/>
      <c r="M12" s="388"/>
      <c r="N12" s="395"/>
      <c r="O12" s="389"/>
      <c r="P12" s="388"/>
      <c r="Q12" s="388"/>
      <c r="R12" s="389"/>
      <c r="S12" s="388"/>
    </row>
    <row r="13" spans="1:23" s="188" customFormat="1" ht="18.75" customHeight="1" x14ac:dyDescent="0.25">
      <c r="A13" s="124"/>
      <c r="B13" s="124"/>
      <c r="C13" s="123"/>
      <c r="D13" s="262">
        <v>1</v>
      </c>
      <c r="E13" s="261">
        <v>2</v>
      </c>
      <c r="F13" s="261">
        <v>3</v>
      </c>
      <c r="G13" s="261">
        <v>4</v>
      </c>
      <c r="H13" s="261">
        <v>5</v>
      </c>
      <c r="I13" s="260">
        <v>6</v>
      </c>
      <c r="J13" s="261">
        <v>7</v>
      </c>
      <c r="K13" s="261">
        <v>8</v>
      </c>
      <c r="L13" s="260">
        <v>9</v>
      </c>
      <c r="M13" s="261">
        <v>10</v>
      </c>
      <c r="N13" s="263">
        <v>11</v>
      </c>
      <c r="O13" s="260">
        <v>12</v>
      </c>
      <c r="P13" s="261">
        <v>13</v>
      </c>
      <c r="Q13" s="261">
        <v>14</v>
      </c>
      <c r="R13" s="260">
        <v>15</v>
      </c>
      <c r="S13" s="261">
        <v>16</v>
      </c>
      <c r="T13" s="188" t="s">
        <v>933</v>
      </c>
    </row>
    <row r="14" spans="1:23" s="192" customFormat="1" ht="31.5" x14ac:dyDescent="0.25">
      <c r="A14" s="176" t="s">
        <v>80</v>
      </c>
      <c r="B14" s="176"/>
      <c r="C14" s="176"/>
      <c r="D14" s="189" t="s">
        <v>316</v>
      </c>
      <c r="E14" s="189"/>
      <c r="F14" s="189"/>
      <c r="G14" s="190" t="s">
        <v>304</v>
      </c>
      <c r="H14" s="170">
        <f>I14+L14</f>
        <v>100000</v>
      </c>
      <c r="I14" s="170">
        <f>I15</f>
        <v>100000</v>
      </c>
      <c r="J14" s="170">
        <f t="shared" ref="J14:S14" si="0">J15</f>
        <v>0</v>
      </c>
      <c r="K14" s="170">
        <f t="shared" si="0"/>
        <v>0</v>
      </c>
      <c r="L14" s="64">
        <f t="shared" si="0"/>
        <v>0</v>
      </c>
      <c r="M14" s="64">
        <f t="shared" si="0"/>
        <v>0</v>
      </c>
      <c r="N14" s="64">
        <f>N15</f>
        <v>0</v>
      </c>
      <c r="O14" s="64">
        <f>O15</f>
        <v>0</v>
      </c>
      <c r="P14" s="64">
        <f t="shared" si="0"/>
        <v>0</v>
      </c>
      <c r="Q14" s="64">
        <f t="shared" si="0"/>
        <v>0</v>
      </c>
      <c r="R14" s="64">
        <f t="shared" si="0"/>
        <v>0</v>
      </c>
      <c r="S14" s="170">
        <f t="shared" si="0"/>
        <v>100000</v>
      </c>
      <c r="T14" s="191">
        <f t="shared" ref="T14:T127" si="1">SUM(H14:R14)</f>
        <v>200000</v>
      </c>
      <c r="U14" s="215">
        <f t="shared" ref="U14:U17" si="2">M14-N14</f>
        <v>0</v>
      </c>
      <c r="V14" s="229"/>
      <c r="W14" s="271">
        <f t="shared" ref="W14:W15" si="3">S14-(H14+M14)</f>
        <v>0</v>
      </c>
    </row>
    <row r="15" spans="1:23" s="195" customFormat="1" ht="39.75" customHeight="1" x14ac:dyDescent="0.25">
      <c r="A15" s="14" t="s">
        <v>81</v>
      </c>
      <c r="B15" s="14"/>
      <c r="C15" s="14"/>
      <c r="D15" s="189" t="s">
        <v>317</v>
      </c>
      <c r="E15" s="193"/>
      <c r="F15" s="193"/>
      <c r="G15" s="194" t="s">
        <v>304</v>
      </c>
      <c r="H15" s="171">
        <f>I15+L15</f>
        <v>100000</v>
      </c>
      <c r="I15" s="171">
        <f>I16+I23+I20+I30</f>
        <v>100000</v>
      </c>
      <c r="J15" s="171">
        <f>J16+J23+J20+J30</f>
        <v>0</v>
      </c>
      <c r="K15" s="171">
        <f t="shared" ref="K15:R15" si="4">K16+K23+K20+K30</f>
        <v>0</v>
      </c>
      <c r="L15" s="63">
        <f t="shared" si="4"/>
        <v>0</v>
      </c>
      <c r="M15" s="63">
        <f t="shared" si="4"/>
        <v>0</v>
      </c>
      <c r="N15" s="63">
        <f t="shared" si="4"/>
        <v>0</v>
      </c>
      <c r="O15" s="63">
        <f t="shared" si="4"/>
        <v>0</v>
      </c>
      <c r="P15" s="63">
        <f t="shared" si="4"/>
        <v>0</v>
      </c>
      <c r="Q15" s="63">
        <f t="shared" si="4"/>
        <v>0</v>
      </c>
      <c r="R15" s="63">
        <f t="shared" si="4"/>
        <v>0</v>
      </c>
      <c r="S15" s="171">
        <f>S16+S23+S20+S30</f>
        <v>100000</v>
      </c>
      <c r="T15" s="191">
        <f t="shared" si="1"/>
        <v>200000</v>
      </c>
      <c r="U15" s="215">
        <f t="shared" si="2"/>
        <v>0</v>
      </c>
      <c r="W15" s="271">
        <f t="shared" si="3"/>
        <v>0</v>
      </c>
    </row>
    <row r="16" spans="1:23" s="192" customFormat="1" ht="26.25" customHeight="1" x14ac:dyDescent="0.25">
      <c r="A16" s="30" t="s">
        <v>200</v>
      </c>
      <c r="B16" s="30" t="s">
        <v>83</v>
      </c>
      <c r="C16" s="30"/>
      <c r="D16" s="189" t="s">
        <v>318</v>
      </c>
      <c r="E16" s="189" t="s">
        <v>83</v>
      </c>
      <c r="F16" s="189"/>
      <c r="G16" s="190" t="s">
        <v>84</v>
      </c>
      <c r="H16" s="170">
        <f>I16+L16</f>
        <v>100000</v>
      </c>
      <c r="I16" s="170">
        <f>I17+I18+I19</f>
        <v>100000</v>
      </c>
      <c r="J16" s="170">
        <f>J17+J18+J19</f>
        <v>0</v>
      </c>
      <c r="K16" s="170">
        <f t="shared" ref="K16:R16" si="5">K17+K18+K19</f>
        <v>0</v>
      </c>
      <c r="L16" s="64">
        <f t="shared" si="5"/>
        <v>0</v>
      </c>
      <c r="M16" s="64">
        <f t="shared" si="5"/>
        <v>0</v>
      </c>
      <c r="N16" s="64">
        <f t="shared" si="5"/>
        <v>0</v>
      </c>
      <c r="O16" s="64">
        <f t="shared" si="5"/>
        <v>0</v>
      </c>
      <c r="P16" s="64">
        <f t="shared" si="5"/>
        <v>0</v>
      </c>
      <c r="Q16" s="64">
        <f t="shared" si="5"/>
        <v>0</v>
      </c>
      <c r="R16" s="64">
        <f t="shared" si="5"/>
        <v>0</v>
      </c>
      <c r="S16" s="170">
        <f>S17+S18+S19</f>
        <v>100000</v>
      </c>
      <c r="T16" s="191">
        <f t="shared" si="1"/>
        <v>200000</v>
      </c>
      <c r="U16" s="215">
        <f t="shared" si="2"/>
        <v>0</v>
      </c>
      <c r="W16" s="271">
        <f>S16-(H16+M16)</f>
        <v>0</v>
      </c>
    </row>
    <row r="17" spans="1:23" ht="109.5" hidden="1" customHeight="1" x14ac:dyDescent="0.25">
      <c r="A17" s="83" t="s">
        <v>82</v>
      </c>
      <c r="B17" s="83" t="s">
        <v>55</v>
      </c>
      <c r="C17" s="83" t="s">
        <v>20</v>
      </c>
      <c r="D17" s="202" t="s">
        <v>368</v>
      </c>
      <c r="E17" s="202" t="s">
        <v>369</v>
      </c>
      <c r="F17" s="202" t="s">
        <v>20</v>
      </c>
      <c r="G17" s="196" t="s">
        <v>381</v>
      </c>
      <c r="H17" s="246">
        <f t="shared" ref="H17:H27" si="6">I17+L17</f>
        <v>0</v>
      </c>
      <c r="I17" s="171"/>
      <c r="J17" s="171"/>
      <c r="K17" s="171"/>
      <c r="L17" s="171"/>
      <c r="M17" s="171">
        <f t="shared" ref="M17:M22" si="7">O17+R17</f>
        <v>0</v>
      </c>
      <c r="N17" s="171"/>
      <c r="O17" s="171"/>
      <c r="P17" s="171"/>
      <c r="Q17" s="171"/>
      <c r="R17" s="171"/>
      <c r="S17" s="171">
        <f t="shared" ref="S17:S22" si="8">H17+M17</f>
        <v>0</v>
      </c>
      <c r="T17" s="191">
        <f t="shared" si="1"/>
        <v>0</v>
      </c>
      <c r="U17" s="215">
        <f t="shared" si="2"/>
        <v>0</v>
      </c>
      <c r="W17" s="271">
        <f>S17-(H17+M17)</f>
        <v>0</v>
      </c>
    </row>
    <row r="18" spans="1:23" ht="47.25" hidden="1" x14ac:dyDescent="0.25">
      <c r="A18" s="83"/>
      <c r="B18" s="83"/>
      <c r="C18" s="83"/>
      <c r="D18" s="297" t="s">
        <v>826</v>
      </c>
      <c r="E18" s="297" t="s">
        <v>371</v>
      </c>
      <c r="F18" s="297" t="s">
        <v>20</v>
      </c>
      <c r="G18" s="169" t="s">
        <v>831</v>
      </c>
      <c r="H18" s="171">
        <f t="shared" si="6"/>
        <v>0</v>
      </c>
      <c r="I18" s="171"/>
      <c r="J18" s="234"/>
      <c r="K18" s="171"/>
      <c r="L18" s="171"/>
      <c r="M18" s="235">
        <f t="shared" si="7"/>
        <v>0</v>
      </c>
      <c r="N18" s="171"/>
      <c r="O18" s="170"/>
      <c r="P18" s="170"/>
      <c r="Q18" s="170"/>
      <c r="R18" s="170"/>
      <c r="S18" s="171">
        <f t="shared" si="8"/>
        <v>0</v>
      </c>
      <c r="T18" s="191">
        <f t="shared" ref="T18" si="9">SUM(H18:R18)</f>
        <v>0</v>
      </c>
    </row>
    <row r="19" spans="1:23" s="2" customFormat="1" ht="30" x14ac:dyDescent="0.25">
      <c r="A19" s="83"/>
      <c r="B19" s="83"/>
      <c r="C19" s="83"/>
      <c r="D19" s="202" t="s">
        <v>469</v>
      </c>
      <c r="E19" s="202" t="s">
        <v>37</v>
      </c>
      <c r="F19" s="202" t="s">
        <v>17</v>
      </c>
      <c r="G19" s="60" t="s">
        <v>428</v>
      </c>
      <c r="H19" s="246">
        <f t="shared" si="6"/>
        <v>100000</v>
      </c>
      <c r="I19" s="234">
        <v>100000</v>
      </c>
      <c r="J19" s="171"/>
      <c r="K19" s="171"/>
      <c r="L19" s="171"/>
      <c r="M19" s="171">
        <f t="shared" si="7"/>
        <v>0</v>
      </c>
      <c r="N19" s="171"/>
      <c r="O19" s="171"/>
      <c r="P19" s="171"/>
      <c r="Q19" s="171"/>
      <c r="R19" s="171"/>
      <c r="S19" s="171">
        <f t="shared" si="8"/>
        <v>100000</v>
      </c>
      <c r="T19" s="93">
        <f t="shared" si="1"/>
        <v>200000</v>
      </c>
      <c r="U19" s="215">
        <f>M19-N19</f>
        <v>0</v>
      </c>
      <c r="W19" s="271">
        <f t="shared" ref="W19:W20" si="10">S19-(H19+M19)</f>
        <v>0</v>
      </c>
    </row>
    <row r="20" spans="1:23" s="2" customFormat="1" ht="33.75" hidden="1" customHeight="1" x14ac:dyDescent="0.25">
      <c r="A20" s="83"/>
      <c r="B20" s="83"/>
      <c r="C20" s="83"/>
      <c r="D20" s="189" t="s">
        <v>930</v>
      </c>
      <c r="E20" s="297" t="s">
        <v>430</v>
      </c>
      <c r="F20" s="297"/>
      <c r="G20" s="135" t="s">
        <v>602</v>
      </c>
      <c r="H20" s="246">
        <f>I20+L20</f>
        <v>0</v>
      </c>
      <c r="I20" s="171">
        <f>I21+I22</f>
        <v>0</v>
      </c>
      <c r="J20" s="171">
        <f t="shared" ref="J20:L20" si="11">J21+J22</f>
        <v>0</v>
      </c>
      <c r="K20" s="171">
        <f t="shared" si="11"/>
        <v>0</v>
      </c>
      <c r="L20" s="171">
        <f t="shared" si="11"/>
        <v>0</v>
      </c>
      <c r="M20" s="171">
        <f t="shared" si="7"/>
        <v>0</v>
      </c>
      <c r="N20" s="171">
        <f t="shared" ref="N20" si="12">N21+N22</f>
        <v>0</v>
      </c>
      <c r="O20" s="171">
        <f t="shared" ref="O20" si="13">O21+O22</f>
        <v>0</v>
      </c>
      <c r="P20" s="171">
        <f t="shared" ref="P20" si="14">P21+P22</f>
        <v>0</v>
      </c>
      <c r="Q20" s="171">
        <f t="shared" ref="Q20" si="15">Q21+Q22</f>
        <v>0</v>
      </c>
      <c r="R20" s="171">
        <f t="shared" ref="R20" si="16">R21+R22</f>
        <v>0</v>
      </c>
      <c r="S20" s="171">
        <f t="shared" si="8"/>
        <v>0</v>
      </c>
      <c r="T20" s="93">
        <f t="shared" si="1"/>
        <v>0</v>
      </c>
      <c r="W20" s="271">
        <f t="shared" si="10"/>
        <v>0</v>
      </c>
    </row>
    <row r="21" spans="1:23" s="2" customFormat="1" ht="67.5" hidden="1" customHeight="1" x14ac:dyDescent="0.25">
      <c r="A21" s="248"/>
      <c r="B21" s="249"/>
      <c r="C21" s="249"/>
      <c r="D21" s="237" t="s">
        <v>929</v>
      </c>
      <c r="E21" s="237" t="s">
        <v>919</v>
      </c>
      <c r="F21" s="237" t="s">
        <v>921</v>
      </c>
      <c r="G21" s="238" t="s">
        <v>920</v>
      </c>
      <c r="H21" s="234">
        <f>I21</f>
        <v>0</v>
      </c>
      <c r="I21" s="234"/>
      <c r="J21" s="234"/>
      <c r="K21" s="234"/>
      <c r="L21" s="234"/>
      <c r="M21" s="272">
        <f t="shared" si="7"/>
        <v>0</v>
      </c>
      <c r="N21" s="234"/>
      <c r="O21" s="234"/>
      <c r="P21" s="234"/>
      <c r="Q21" s="234"/>
      <c r="R21" s="234"/>
      <c r="S21" s="272">
        <f t="shared" si="8"/>
        <v>0</v>
      </c>
      <c r="T21" s="191">
        <f t="shared" ref="T21" si="17">SUM(H21:R21)</f>
        <v>0</v>
      </c>
    </row>
    <row r="22" spans="1:23" s="2" customFormat="1" ht="30" hidden="1" customHeight="1" x14ac:dyDescent="0.25">
      <c r="A22" s="83"/>
      <c r="B22" s="83"/>
      <c r="C22" s="83"/>
      <c r="D22" s="189" t="s">
        <v>601</v>
      </c>
      <c r="E22" s="297" t="s">
        <v>603</v>
      </c>
      <c r="F22" s="297" t="s">
        <v>42</v>
      </c>
      <c r="G22" s="60" t="s">
        <v>604</v>
      </c>
      <c r="H22" s="246">
        <f t="shared" si="6"/>
        <v>0</v>
      </c>
      <c r="I22" s="171"/>
      <c r="J22" s="171"/>
      <c r="K22" s="171"/>
      <c r="L22" s="171"/>
      <c r="M22" s="171">
        <f t="shared" si="7"/>
        <v>0</v>
      </c>
      <c r="N22" s="171"/>
      <c r="O22" s="171"/>
      <c r="P22" s="171"/>
      <c r="Q22" s="171"/>
      <c r="R22" s="171"/>
      <c r="S22" s="171">
        <f t="shared" si="8"/>
        <v>0</v>
      </c>
      <c r="T22" s="93">
        <f t="shared" si="1"/>
        <v>0</v>
      </c>
      <c r="U22" s="4"/>
      <c r="W22" s="271">
        <f>S22-(H22+M22)</f>
        <v>0</v>
      </c>
    </row>
    <row r="23" spans="1:23" s="3" customFormat="1" ht="36.75" hidden="1" customHeight="1" x14ac:dyDescent="0.25">
      <c r="A23" s="15" t="s">
        <v>203</v>
      </c>
      <c r="B23" s="15" t="s">
        <v>201</v>
      </c>
      <c r="C23" s="15"/>
      <c r="D23" s="189" t="s">
        <v>319</v>
      </c>
      <c r="E23" s="189" t="s">
        <v>204</v>
      </c>
      <c r="F23" s="297"/>
      <c r="G23" s="135" t="s">
        <v>458</v>
      </c>
      <c r="H23" s="170">
        <f>H25+H27+H24</f>
        <v>0</v>
      </c>
      <c r="I23" s="170">
        <f t="shared" ref="I23:S23" si="18">I25+I27+I24</f>
        <v>0</v>
      </c>
      <c r="J23" s="170">
        <f t="shared" si="18"/>
        <v>0</v>
      </c>
      <c r="K23" s="170">
        <f t="shared" si="18"/>
        <v>0</v>
      </c>
      <c r="L23" s="170">
        <f t="shared" si="18"/>
        <v>0</v>
      </c>
      <c r="M23" s="170">
        <f t="shared" si="18"/>
        <v>0</v>
      </c>
      <c r="N23" s="170">
        <f t="shared" si="18"/>
        <v>0</v>
      </c>
      <c r="O23" s="170">
        <f t="shared" si="18"/>
        <v>0</v>
      </c>
      <c r="P23" s="170">
        <f t="shared" si="18"/>
        <v>0</v>
      </c>
      <c r="Q23" s="170">
        <f t="shared" si="18"/>
        <v>0</v>
      </c>
      <c r="R23" s="170">
        <f t="shared" si="18"/>
        <v>0</v>
      </c>
      <c r="S23" s="170">
        <f t="shared" si="18"/>
        <v>0</v>
      </c>
      <c r="T23" s="93">
        <f t="shared" si="1"/>
        <v>0</v>
      </c>
    </row>
    <row r="24" spans="1:23" s="3" customFormat="1" ht="33.75" hidden="1" customHeight="1" x14ac:dyDescent="0.25">
      <c r="A24" s="15"/>
      <c r="B24" s="15"/>
      <c r="C24" s="15"/>
      <c r="D24" s="297" t="s">
        <v>934</v>
      </c>
      <c r="E24" s="297" t="s">
        <v>935</v>
      </c>
      <c r="F24" s="298" t="s">
        <v>937</v>
      </c>
      <c r="G24" s="165" t="s">
        <v>936</v>
      </c>
      <c r="H24" s="246">
        <f t="shared" ref="H24" si="19">I24+L24</f>
        <v>0</v>
      </c>
      <c r="I24" s="171"/>
      <c r="J24" s="171"/>
      <c r="K24" s="171"/>
      <c r="L24" s="171"/>
      <c r="M24" s="171">
        <f t="shared" ref="M24" si="20">O24+R24</f>
        <v>0</v>
      </c>
      <c r="N24" s="171"/>
      <c r="O24" s="171"/>
      <c r="P24" s="171"/>
      <c r="Q24" s="171"/>
      <c r="R24" s="171"/>
      <c r="S24" s="171">
        <f t="shared" ref="S24" si="21">H24+M24</f>
        <v>0</v>
      </c>
      <c r="T24" s="93">
        <f t="shared" si="1"/>
        <v>0</v>
      </c>
    </row>
    <row r="25" spans="1:23" s="3" customFormat="1" ht="30.75" hidden="1" customHeight="1" x14ac:dyDescent="0.25">
      <c r="A25" s="15"/>
      <c r="B25" s="15"/>
      <c r="C25" s="15"/>
      <c r="D25" s="189" t="s">
        <v>911</v>
      </c>
      <c r="E25" s="189" t="s">
        <v>457</v>
      </c>
      <c r="F25" s="189"/>
      <c r="G25" s="134" t="s">
        <v>543</v>
      </c>
      <c r="H25" s="170">
        <f t="shared" si="6"/>
        <v>0</v>
      </c>
      <c r="I25" s="170">
        <f t="shared" ref="I25:S25" si="22">SUM(I26)</f>
        <v>0</v>
      </c>
      <c r="J25" s="170">
        <f t="shared" si="22"/>
        <v>0</v>
      </c>
      <c r="K25" s="170">
        <f t="shared" si="22"/>
        <v>0</v>
      </c>
      <c r="L25" s="170">
        <f t="shared" si="22"/>
        <v>0</v>
      </c>
      <c r="M25" s="170">
        <f t="shared" si="22"/>
        <v>0</v>
      </c>
      <c r="N25" s="170">
        <f>SUM(N26)</f>
        <v>0</v>
      </c>
      <c r="O25" s="170">
        <f>SUM(O26)</f>
        <v>0</v>
      </c>
      <c r="P25" s="170">
        <f t="shared" si="22"/>
        <v>0</v>
      </c>
      <c r="Q25" s="170">
        <f t="shared" si="22"/>
        <v>0</v>
      </c>
      <c r="R25" s="170">
        <f t="shared" si="22"/>
        <v>0</v>
      </c>
      <c r="S25" s="170">
        <f t="shared" si="22"/>
        <v>0</v>
      </c>
      <c r="T25" s="93">
        <f t="shared" ref="T25:T26" si="23">SUM(H25:R25)</f>
        <v>0</v>
      </c>
    </row>
    <row r="26" spans="1:23" s="3" customFormat="1" ht="56.25" hidden="1" customHeight="1" x14ac:dyDescent="0.25">
      <c r="A26" s="15"/>
      <c r="B26" s="15"/>
      <c r="C26" s="15"/>
      <c r="D26" s="202" t="s">
        <v>912</v>
      </c>
      <c r="E26" s="213" t="s">
        <v>411</v>
      </c>
      <c r="F26" s="213" t="s">
        <v>38</v>
      </c>
      <c r="G26" s="169" t="s">
        <v>475</v>
      </c>
      <c r="H26" s="171">
        <f t="shared" si="6"/>
        <v>0</v>
      </c>
      <c r="I26" s="171"/>
      <c r="J26" s="171"/>
      <c r="K26" s="171"/>
      <c r="L26" s="171"/>
      <c r="M26" s="171">
        <f>O26+R26</f>
        <v>0</v>
      </c>
      <c r="N26" s="171"/>
      <c r="O26" s="171"/>
      <c r="P26" s="171"/>
      <c r="Q26" s="171"/>
      <c r="R26" s="171"/>
      <c r="S26" s="171">
        <f>H26+M26</f>
        <v>0</v>
      </c>
      <c r="T26" s="93">
        <f t="shared" si="23"/>
        <v>0</v>
      </c>
    </row>
    <row r="27" spans="1:23" s="39" customFormat="1" ht="25.5" hidden="1" customHeight="1" x14ac:dyDescent="0.25">
      <c r="A27" s="16"/>
      <c r="B27" s="16"/>
      <c r="C27" s="16"/>
      <c r="D27" s="297" t="s">
        <v>383</v>
      </c>
      <c r="E27" s="297" t="s">
        <v>384</v>
      </c>
      <c r="F27" s="297"/>
      <c r="G27" s="135" t="s">
        <v>202</v>
      </c>
      <c r="H27" s="171">
        <f t="shared" si="6"/>
        <v>0</v>
      </c>
      <c r="I27" s="171">
        <f t="shared" ref="I27:S27" si="24">SUM(I28:I29)</f>
        <v>0</v>
      </c>
      <c r="J27" s="171">
        <f t="shared" si="24"/>
        <v>0</v>
      </c>
      <c r="K27" s="171">
        <f t="shared" si="24"/>
        <v>0</v>
      </c>
      <c r="L27" s="171">
        <f t="shared" si="24"/>
        <v>0</v>
      </c>
      <c r="M27" s="171">
        <f t="shared" si="24"/>
        <v>0</v>
      </c>
      <c r="N27" s="171">
        <f>SUM(N28:N29)</f>
        <v>0</v>
      </c>
      <c r="O27" s="171">
        <f>SUM(O28:O29)</f>
        <v>0</v>
      </c>
      <c r="P27" s="171">
        <f t="shared" si="24"/>
        <v>0</v>
      </c>
      <c r="Q27" s="171">
        <f t="shared" si="24"/>
        <v>0</v>
      </c>
      <c r="R27" s="171">
        <f t="shared" si="24"/>
        <v>0</v>
      </c>
      <c r="S27" s="171">
        <f t="shared" si="24"/>
        <v>0</v>
      </c>
      <c r="T27" s="93">
        <f t="shared" si="1"/>
        <v>0</v>
      </c>
    </row>
    <row r="28" spans="1:23" s="138" customFormat="1" ht="30" hidden="1" x14ac:dyDescent="0.25">
      <c r="A28" s="16" t="s">
        <v>85</v>
      </c>
      <c r="B28" s="16" t="s">
        <v>56</v>
      </c>
      <c r="C28" s="16"/>
      <c r="D28" s="299" t="s">
        <v>385</v>
      </c>
      <c r="E28" s="232" t="s">
        <v>386</v>
      </c>
      <c r="F28" s="232" t="s">
        <v>34</v>
      </c>
      <c r="G28" s="127" t="s">
        <v>465</v>
      </c>
      <c r="H28" s="285">
        <f>I28+L28</f>
        <v>0</v>
      </c>
      <c r="I28" s="234"/>
      <c r="J28" s="234"/>
      <c r="K28" s="234"/>
      <c r="L28" s="234"/>
      <c r="M28" s="171">
        <f>O28+R28</f>
        <v>0</v>
      </c>
      <c r="N28" s="234"/>
      <c r="O28" s="234"/>
      <c r="P28" s="234"/>
      <c r="Q28" s="234"/>
      <c r="R28" s="234"/>
      <c r="S28" s="285">
        <f>H28+M28</f>
        <v>0</v>
      </c>
      <c r="T28" s="93">
        <f t="shared" si="1"/>
        <v>0</v>
      </c>
    </row>
    <row r="29" spans="1:23" s="98" customFormat="1" ht="30" hidden="1" x14ac:dyDescent="0.25">
      <c r="A29" s="31" t="s">
        <v>86</v>
      </c>
      <c r="B29" s="31" t="s">
        <v>57</v>
      </c>
      <c r="C29" s="31" t="s">
        <v>34</v>
      </c>
      <c r="D29" s="193" t="s">
        <v>467</v>
      </c>
      <c r="E29" s="207" t="s">
        <v>468</v>
      </c>
      <c r="F29" s="207" t="s">
        <v>34</v>
      </c>
      <c r="G29" s="133" t="s">
        <v>466</v>
      </c>
      <c r="H29" s="246">
        <f>I29+L29</f>
        <v>0</v>
      </c>
      <c r="I29" s="246"/>
      <c r="J29" s="246"/>
      <c r="K29" s="246"/>
      <c r="L29" s="246"/>
      <c r="M29" s="286">
        <f>O29+R29</f>
        <v>0</v>
      </c>
      <c r="N29" s="286"/>
      <c r="O29" s="286"/>
      <c r="P29" s="286"/>
      <c r="Q29" s="286"/>
      <c r="R29" s="286"/>
      <c r="S29" s="246">
        <f>H29+M29</f>
        <v>0</v>
      </c>
      <c r="T29" s="93">
        <f t="shared" si="1"/>
        <v>0</v>
      </c>
    </row>
    <row r="30" spans="1:23" s="3" customFormat="1" hidden="1" x14ac:dyDescent="0.25">
      <c r="A30" s="15" t="s">
        <v>205</v>
      </c>
      <c r="B30" s="15" t="s">
        <v>204</v>
      </c>
      <c r="C30" s="15"/>
      <c r="D30" s="193" t="s">
        <v>470</v>
      </c>
      <c r="E30" s="189" t="s">
        <v>437</v>
      </c>
      <c r="F30" s="189"/>
      <c r="G30" s="164" t="s">
        <v>438</v>
      </c>
      <c r="H30" s="170">
        <f>I30+L30</f>
        <v>0</v>
      </c>
      <c r="I30" s="170">
        <f t="shared" ref="I30:S30" si="25">SUM(I31:I31)</f>
        <v>0</v>
      </c>
      <c r="J30" s="170">
        <f t="shared" si="25"/>
        <v>0</v>
      </c>
      <c r="K30" s="170">
        <f t="shared" si="25"/>
        <v>0</v>
      </c>
      <c r="L30" s="170">
        <f t="shared" si="25"/>
        <v>0</v>
      </c>
      <c r="M30" s="170">
        <f t="shared" si="25"/>
        <v>0</v>
      </c>
      <c r="N30" s="170">
        <f>SUM(N31:N31)</f>
        <v>0</v>
      </c>
      <c r="O30" s="170">
        <f>SUM(O31:O31)</f>
        <v>0</v>
      </c>
      <c r="P30" s="170">
        <f t="shared" si="25"/>
        <v>0</v>
      </c>
      <c r="Q30" s="170">
        <f t="shared" si="25"/>
        <v>0</v>
      </c>
      <c r="R30" s="170">
        <f t="shared" si="25"/>
        <v>0</v>
      </c>
      <c r="S30" s="170">
        <f t="shared" si="25"/>
        <v>0</v>
      </c>
      <c r="T30" s="93">
        <f t="shared" si="1"/>
        <v>0</v>
      </c>
    </row>
    <row r="31" spans="1:23" s="2" customFormat="1" ht="45" hidden="1" x14ac:dyDescent="0.25">
      <c r="A31" s="46" t="s">
        <v>87</v>
      </c>
      <c r="B31" s="32" t="s">
        <v>58</v>
      </c>
      <c r="C31" s="33" t="s">
        <v>37</v>
      </c>
      <c r="D31" s="193" t="s">
        <v>387</v>
      </c>
      <c r="E31" s="297" t="s">
        <v>388</v>
      </c>
      <c r="F31" s="297" t="s">
        <v>37</v>
      </c>
      <c r="G31" s="60" t="s">
        <v>471</v>
      </c>
      <c r="H31" s="170">
        <f>I31+L31</f>
        <v>0</v>
      </c>
      <c r="I31" s="171"/>
      <c r="J31" s="170"/>
      <c r="K31" s="170"/>
      <c r="L31" s="170"/>
      <c r="M31" s="286">
        <f>O31+R31</f>
        <v>0</v>
      </c>
      <c r="N31" s="170"/>
      <c r="O31" s="170"/>
      <c r="P31" s="170"/>
      <c r="Q31" s="170"/>
      <c r="R31" s="170"/>
      <c r="S31" s="171">
        <f>H31+M31</f>
        <v>0</v>
      </c>
      <c r="T31" s="93">
        <f t="shared" si="1"/>
        <v>0</v>
      </c>
    </row>
    <row r="32" spans="1:23" s="2" customFormat="1" hidden="1" x14ac:dyDescent="0.25">
      <c r="A32" s="13"/>
      <c r="B32" s="13"/>
      <c r="C32" s="13"/>
      <c r="D32" s="300"/>
      <c r="E32" s="300"/>
      <c r="F32" s="300"/>
      <c r="G32" s="79"/>
      <c r="H32" s="268"/>
      <c r="I32" s="268"/>
      <c r="J32" s="267"/>
      <c r="K32" s="267"/>
      <c r="L32" s="267"/>
      <c r="M32" s="268"/>
      <c r="N32" s="268"/>
      <c r="O32" s="268"/>
      <c r="P32" s="268"/>
      <c r="Q32" s="268"/>
      <c r="R32" s="268"/>
      <c r="S32" s="268"/>
      <c r="T32" s="93">
        <f t="shared" si="1"/>
        <v>0</v>
      </c>
    </row>
    <row r="33" spans="1:23" ht="36" customHeight="1" x14ac:dyDescent="0.25">
      <c r="A33" s="175" t="s">
        <v>60</v>
      </c>
      <c r="B33" s="173"/>
      <c r="C33" s="174"/>
      <c r="D33" s="189" t="s">
        <v>320</v>
      </c>
      <c r="E33" s="197"/>
      <c r="F33" s="197"/>
      <c r="G33" s="190" t="s">
        <v>907</v>
      </c>
      <c r="H33" s="170">
        <f t="shared" ref="H33" si="26">I33+L33</f>
        <v>-4508607</v>
      </c>
      <c r="I33" s="170">
        <f>I34</f>
        <v>-4508607</v>
      </c>
      <c r="J33" s="170">
        <f t="shared" ref="J33:R33" si="27">J34</f>
        <v>0</v>
      </c>
      <c r="K33" s="170">
        <f t="shared" si="27"/>
        <v>0</v>
      </c>
      <c r="L33" s="170">
        <f t="shared" si="27"/>
        <v>0</v>
      </c>
      <c r="M33" s="170">
        <f t="shared" si="27"/>
        <v>-543600</v>
      </c>
      <c r="N33" s="170">
        <f>N34</f>
        <v>-543600</v>
      </c>
      <c r="O33" s="170">
        <f>O34</f>
        <v>0</v>
      </c>
      <c r="P33" s="170">
        <f t="shared" si="27"/>
        <v>0</v>
      </c>
      <c r="Q33" s="170">
        <f t="shared" si="27"/>
        <v>0</v>
      </c>
      <c r="R33" s="170">
        <f t="shared" si="27"/>
        <v>-543600</v>
      </c>
      <c r="S33" s="170">
        <f>S34</f>
        <v>-5052207</v>
      </c>
      <c r="T33" s="191">
        <f t="shared" si="1"/>
        <v>-10648014</v>
      </c>
      <c r="U33" s="215">
        <f t="shared" ref="U33:U35" si="28">M33-N33</f>
        <v>0</v>
      </c>
      <c r="V33" s="198">
        <f>M33-N33</f>
        <v>0</v>
      </c>
      <c r="W33" s="271">
        <f t="shared" ref="W33:W34" si="29">S33-(H33+M33)</f>
        <v>0</v>
      </c>
    </row>
    <row r="34" spans="1:23" ht="39" customHeight="1" x14ac:dyDescent="0.25">
      <c r="A34" s="67" t="s">
        <v>79</v>
      </c>
      <c r="B34" s="67"/>
      <c r="C34" s="76"/>
      <c r="D34" s="202" t="s">
        <v>321</v>
      </c>
      <c r="E34" s="297"/>
      <c r="F34" s="297"/>
      <c r="G34" s="194" t="s">
        <v>907</v>
      </c>
      <c r="H34" s="171">
        <f>H35+H38+H79+H84+H86+H77</f>
        <v>-4508607</v>
      </c>
      <c r="I34" s="171">
        <f t="shared" ref="I34:S34" si="30">I35+I38+I79+I84+I86+I77</f>
        <v>-4508607</v>
      </c>
      <c r="J34" s="171">
        <f t="shared" si="30"/>
        <v>0</v>
      </c>
      <c r="K34" s="171">
        <f t="shared" si="30"/>
        <v>0</v>
      </c>
      <c r="L34" s="171">
        <f t="shared" si="30"/>
        <v>0</v>
      </c>
      <c r="M34" s="171">
        <f t="shared" si="30"/>
        <v>-543600</v>
      </c>
      <c r="N34" s="171">
        <f t="shared" si="30"/>
        <v>-543600</v>
      </c>
      <c r="O34" s="171">
        <f t="shared" si="30"/>
        <v>0</v>
      </c>
      <c r="P34" s="171">
        <f t="shared" si="30"/>
        <v>0</v>
      </c>
      <c r="Q34" s="171">
        <f t="shared" si="30"/>
        <v>0</v>
      </c>
      <c r="R34" s="171">
        <f t="shared" si="30"/>
        <v>-543600</v>
      </c>
      <c r="S34" s="171">
        <f t="shared" si="30"/>
        <v>-5052207</v>
      </c>
      <c r="T34" s="191">
        <f t="shared" si="1"/>
        <v>-10648014</v>
      </c>
      <c r="U34" s="215">
        <f t="shared" si="28"/>
        <v>0</v>
      </c>
      <c r="V34" s="198">
        <f>M34-N34</f>
        <v>0</v>
      </c>
      <c r="W34" s="271">
        <f t="shared" si="29"/>
        <v>0</v>
      </c>
    </row>
    <row r="35" spans="1:23" s="199" customFormat="1" hidden="1" x14ac:dyDescent="0.25">
      <c r="A35" s="65" t="s">
        <v>207</v>
      </c>
      <c r="B35" s="66" t="s">
        <v>83</v>
      </c>
      <c r="C35" s="105"/>
      <c r="D35" s="189" t="s">
        <v>322</v>
      </c>
      <c r="E35" s="193" t="s">
        <v>83</v>
      </c>
      <c r="F35" s="193"/>
      <c r="G35" s="190" t="s">
        <v>84</v>
      </c>
      <c r="H35" s="170">
        <f t="shared" ref="H35:H37" si="31">I35+L35</f>
        <v>0</v>
      </c>
      <c r="I35" s="170">
        <f>I36+I37</f>
        <v>0</v>
      </c>
      <c r="J35" s="170">
        <f>J36+J37</f>
        <v>0</v>
      </c>
      <c r="K35" s="170">
        <f t="shared" ref="K35:S35" si="32">K36+K37</f>
        <v>0</v>
      </c>
      <c r="L35" s="170">
        <f t="shared" si="32"/>
        <v>0</v>
      </c>
      <c r="M35" s="170">
        <f t="shared" si="32"/>
        <v>0</v>
      </c>
      <c r="N35" s="170">
        <f t="shared" si="32"/>
        <v>0</v>
      </c>
      <c r="O35" s="170">
        <f t="shared" si="32"/>
        <v>0</v>
      </c>
      <c r="P35" s="170">
        <f t="shared" si="32"/>
        <v>0</v>
      </c>
      <c r="Q35" s="170">
        <f t="shared" si="32"/>
        <v>0</v>
      </c>
      <c r="R35" s="170">
        <f t="shared" si="32"/>
        <v>0</v>
      </c>
      <c r="S35" s="170">
        <f t="shared" si="32"/>
        <v>0</v>
      </c>
      <c r="T35" s="191">
        <f t="shared" si="1"/>
        <v>0</v>
      </c>
      <c r="U35" s="215">
        <f t="shared" si="28"/>
        <v>0</v>
      </c>
    </row>
    <row r="36" spans="1:23" ht="47.25" hidden="1" x14ac:dyDescent="0.25">
      <c r="A36" s="67" t="s">
        <v>61</v>
      </c>
      <c r="B36" s="67" t="s">
        <v>37</v>
      </c>
      <c r="C36" s="76" t="s">
        <v>20</v>
      </c>
      <c r="D36" s="297" t="s">
        <v>370</v>
      </c>
      <c r="E36" s="297" t="s">
        <v>371</v>
      </c>
      <c r="F36" s="297" t="s">
        <v>20</v>
      </c>
      <c r="G36" s="169" t="s">
        <v>831</v>
      </c>
      <c r="H36" s="171">
        <f t="shared" si="31"/>
        <v>0</v>
      </c>
      <c r="I36" s="171"/>
      <c r="J36" s="171"/>
      <c r="K36" s="171"/>
      <c r="L36" s="171"/>
      <c r="M36" s="235">
        <f>O36+R36</f>
        <v>0</v>
      </c>
      <c r="N36" s="171"/>
      <c r="O36" s="170"/>
      <c r="P36" s="170"/>
      <c r="Q36" s="170"/>
      <c r="R36" s="170"/>
      <c r="S36" s="171">
        <f>H36+M36</f>
        <v>0</v>
      </c>
      <c r="T36" s="191">
        <f t="shared" si="1"/>
        <v>0</v>
      </c>
    </row>
    <row r="37" spans="1:23" s="200" customFormat="1" ht="31.5" hidden="1" x14ac:dyDescent="0.25">
      <c r="A37" s="74"/>
      <c r="B37" s="74"/>
      <c r="C37" s="109"/>
      <c r="D37" s="298" t="s">
        <v>638</v>
      </c>
      <c r="E37" s="298" t="s">
        <v>37</v>
      </c>
      <c r="F37" s="298" t="s">
        <v>17</v>
      </c>
      <c r="G37" s="239" t="s">
        <v>428</v>
      </c>
      <c r="H37" s="234">
        <f t="shared" si="31"/>
        <v>0</v>
      </c>
      <c r="I37" s="234"/>
      <c r="J37" s="234"/>
      <c r="K37" s="234"/>
      <c r="L37" s="234"/>
      <c r="M37" s="272">
        <f>O37+R37</f>
        <v>0</v>
      </c>
      <c r="N37" s="234"/>
      <c r="O37" s="234"/>
      <c r="P37" s="234"/>
      <c r="Q37" s="234"/>
      <c r="R37" s="234"/>
      <c r="S37" s="234">
        <f>H37+M37</f>
        <v>0</v>
      </c>
      <c r="T37" s="191">
        <f t="shared" si="1"/>
        <v>0</v>
      </c>
      <c r="U37" s="215">
        <f t="shared" ref="U37:U42" si="33">M37-N37</f>
        <v>0</v>
      </c>
    </row>
    <row r="38" spans="1:23" s="199" customFormat="1" ht="22.5" customHeight="1" x14ac:dyDescent="0.25">
      <c r="A38" s="65" t="s">
        <v>208</v>
      </c>
      <c r="B38" s="65" t="s">
        <v>167</v>
      </c>
      <c r="C38" s="77"/>
      <c r="D38" s="189" t="s">
        <v>323</v>
      </c>
      <c r="E38" s="189" t="s">
        <v>167</v>
      </c>
      <c r="F38" s="189"/>
      <c r="G38" s="201" t="s">
        <v>168</v>
      </c>
      <c r="H38" s="170">
        <f>SUM(H39:H76)</f>
        <v>24734193</v>
      </c>
      <c r="I38" s="170">
        <f>SUM(I39:I76)</f>
        <v>24734193</v>
      </c>
      <c r="J38" s="170">
        <f t="shared" ref="J38:S38" si="34">SUM(J39:J76)</f>
        <v>0</v>
      </c>
      <c r="K38" s="170">
        <f t="shared" si="34"/>
        <v>0</v>
      </c>
      <c r="L38" s="170">
        <f t="shared" si="34"/>
        <v>0</v>
      </c>
      <c r="M38" s="170">
        <f t="shared" si="34"/>
        <v>580000</v>
      </c>
      <c r="N38" s="170">
        <f t="shared" si="34"/>
        <v>580000</v>
      </c>
      <c r="O38" s="170">
        <f t="shared" si="34"/>
        <v>0</v>
      </c>
      <c r="P38" s="170">
        <f t="shared" si="34"/>
        <v>0</v>
      </c>
      <c r="Q38" s="170">
        <f t="shared" si="34"/>
        <v>0</v>
      </c>
      <c r="R38" s="170">
        <f t="shared" si="34"/>
        <v>580000</v>
      </c>
      <c r="S38" s="170">
        <f t="shared" si="34"/>
        <v>25314193</v>
      </c>
      <c r="T38" s="191">
        <f t="shared" si="1"/>
        <v>51208386</v>
      </c>
      <c r="U38" s="215">
        <f t="shared" si="33"/>
        <v>0</v>
      </c>
      <c r="V38" s="198">
        <f t="shared" ref="V38:V43" si="35">M38-N38</f>
        <v>0</v>
      </c>
      <c r="W38" s="271">
        <f t="shared" ref="W38:W43" si="36">S38-(H38+M38)</f>
        <v>0</v>
      </c>
    </row>
    <row r="39" spans="1:23" ht="22.5" customHeight="1" x14ac:dyDescent="0.25">
      <c r="A39" s="67" t="s">
        <v>62</v>
      </c>
      <c r="B39" s="68" t="s">
        <v>27</v>
      </c>
      <c r="C39" s="106" t="s">
        <v>12</v>
      </c>
      <c r="D39" s="202" t="s">
        <v>324</v>
      </c>
      <c r="E39" s="202" t="s">
        <v>27</v>
      </c>
      <c r="F39" s="202" t="s">
        <v>12</v>
      </c>
      <c r="G39" s="194" t="s">
        <v>382</v>
      </c>
      <c r="H39" s="171">
        <f t="shared" ref="H39:H87" si="37">I39+L39</f>
        <v>4692800</v>
      </c>
      <c r="I39" s="171">
        <v>4692800</v>
      </c>
      <c r="J39" s="171"/>
      <c r="K39" s="171"/>
      <c r="L39" s="171"/>
      <c r="M39" s="235">
        <f>O39+R39</f>
        <v>0</v>
      </c>
      <c r="N39" s="171"/>
      <c r="O39" s="171"/>
      <c r="P39" s="171"/>
      <c r="Q39" s="171"/>
      <c r="R39" s="171"/>
      <c r="S39" s="235">
        <f>H39+M39</f>
        <v>4692800</v>
      </c>
      <c r="T39" s="191">
        <f t="shared" si="1"/>
        <v>9385600</v>
      </c>
      <c r="U39" s="215">
        <f t="shared" si="33"/>
        <v>0</v>
      </c>
      <c r="V39" s="198">
        <f t="shared" si="35"/>
        <v>0</v>
      </c>
      <c r="W39" s="271">
        <f t="shared" si="36"/>
        <v>0</v>
      </c>
    </row>
    <row r="40" spans="1:23" ht="51.75" customHeight="1" x14ac:dyDescent="0.25">
      <c r="A40" s="67" t="s">
        <v>63</v>
      </c>
      <c r="B40" s="67" t="s">
        <v>64</v>
      </c>
      <c r="C40" s="76" t="s">
        <v>13</v>
      </c>
      <c r="D40" s="202" t="s">
        <v>739</v>
      </c>
      <c r="E40" s="202" t="s">
        <v>740</v>
      </c>
      <c r="F40" s="202" t="s">
        <v>13</v>
      </c>
      <c r="G40" s="307" t="s">
        <v>996</v>
      </c>
      <c r="H40" s="171">
        <f t="shared" si="37"/>
        <v>19926193</v>
      </c>
      <c r="I40" s="171">
        <f>6712000+13214193</f>
        <v>19926193</v>
      </c>
      <c r="J40" s="171"/>
      <c r="K40" s="171"/>
      <c r="L40" s="171"/>
      <c r="M40" s="235">
        <f t="shared" ref="M40:M78" si="38">O40+R40</f>
        <v>580000</v>
      </c>
      <c r="N40" s="171">
        <v>580000</v>
      </c>
      <c r="O40" s="171"/>
      <c r="P40" s="171"/>
      <c r="Q40" s="171"/>
      <c r="R40" s="171">
        <v>580000</v>
      </c>
      <c r="S40" s="235">
        <f t="shared" ref="S40:S78" si="39">H40+M40</f>
        <v>20506193</v>
      </c>
      <c r="T40" s="191">
        <f t="shared" si="1"/>
        <v>41592386</v>
      </c>
      <c r="U40" s="215">
        <f t="shared" si="33"/>
        <v>0</v>
      </c>
      <c r="V40" s="198">
        <f t="shared" si="35"/>
        <v>0</v>
      </c>
      <c r="W40" s="271">
        <f t="shared" si="36"/>
        <v>0</v>
      </c>
    </row>
    <row r="41" spans="1:23" ht="99.75" customHeight="1" x14ac:dyDescent="0.25">
      <c r="A41" s="67" t="s">
        <v>65</v>
      </c>
      <c r="B41" s="67" t="s">
        <v>28</v>
      </c>
      <c r="C41" s="76" t="s">
        <v>13</v>
      </c>
      <c r="D41" s="202" t="s">
        <v>742</v>
      </c>
      <c r="E41" s="202" t="s">
        <v>743</v>
      </c>
      <c r="F41" s="202" t="s">
        <v>14</v>
      </c>
      <c r="G41" s="307" t="s">
        <v>997</v>
      </c>
      <c r="H41" s="171">
        <f t="shared" si="37"/>
        <v>57600</v>
      </c>
      <c r="I41" s="171">
        <v>57600</v>
      </c>
      <c r="J41" s="171"/>
      <c r="K41" s="171"/>
      <c r="L41" s="171"/>
      <c r="M41" s="235">
        <f t="shared" si="38"/>
        <v>0</v>
      </c>
      <c r="N41" s="171"/>
      <c r="O41" s="171"/>
      <c r="P41" s="171"/>
      <c r="Q41" s="171"/>
      <c r="R41" s="171"/>
      <c r="S41" s="235">
        <f t="shared" si="39"/>
        <v>57600</v>
      </c>
      <c r="T41" s="191">
        <f t="shared" si="1"/>
        <v>115200</v>
      </c>
      <c r="U41" s="215">
        <f t="shared" si="33"/>
        <v>0</v>
      </c>
      <c r="V41" s="198">
        <f t="shared" si="35"/>
        <v>0</v>
      </c>
      <c r="W41" s="271">
        <f t="shared" si="36"/>
        <v>0</v>
      </c>
    </row>
    <row r="42" spans="1:23" ht="63" x14ac:dyDescent="0.25">
      <c r="A42" s="67"/>
      <c r="B42" s="67"/>
      <c r="C42" s="76"/>
      <c r="D42" s="202" t="s">
        <v>745</v>
      </c>
      <c r="E42" s="202" t="s">
        <v>746</v>
      </c>
      <c r="F42" s="202" t="s">
        <v>14</v>
      </c>
      <c r="G42" s="307" t="s">
        <v>998</v>
      </c>
      <c r="H42" s="171">
        <f t="shared" si="37"/>
        <v>57600</v>
      </c>
      <c r="I42" s="171">
        <v>57600</v>
      </c>
      <c r="J42" s="171"/>
      <c r="K42" s="171"/>
      <c r="L42" s="171"/>
      <c r="M42" s="235">
        <f t="shared" si="38"/>
        <v>0</v>
      </c>
      <c r="N42" s="171"/>
      <c r="O42" s="171"/>
      <c r="P42" s="171"/>
      <c r="Q42" s="171"/>
      <c r="R42" s="171"/>
      <c r="S42" s="235">
        <f t="shared" si="39"/>
        <v>57600</v>
      </c>
      <c r="T42" s="191">
        <f t="shared" si="1"/>
        <v>115200</v>
      </c>
      <c r="U42" s="215">
        <f t="shared" si="33"/>
        <v>0</v>
      </c>
      <c r="V42" s="198">
        <f t="shared" si="35"/>
        <v>0</v>
      </c>
      <c r="W42" s="271">
        <f t="shared" si="36"/>
        <v>0</v>
      </c>
    </row>
    <row r="43" spans="1:23" ht="31.5" hidden="1" x14ac:dyDescent="0.25">
      <c r="A43" s="67"/>
      <c r="B43" s="67"/>
      <c r="C43" s="76"/>
      <c r="D43" s="202" t="s">
        <v>748</v>
      </c>
      <c r="E43" s="202" t="s">
        <v>749</v>
      </c>
      <c r="F43" s="202" t="s">
        <v>13</v>
      </c>
      <c r="G43" s="308" t="s">
        <v>750</v>
      </c>
      <c r="H43" s="171">
        <f t="shared" si="37"/>
        <v>0</v>
      </c>
      <c r="I43" s="171"/>
      <c r="J43" s="171"/>
      <c r="K43" s="171"/>
      <c r="L43" s="171"/>
      <c r="M43" s="235">
        <f t="shared" si="38"/>
        <v>0</v>
      </c>
      <c r="N43" s="171"/>
      <c r="O43" s="171"/>
      <c r="P43" s="171"/>
      <c r="Q43" s="171"/>
      <c r="R43" s="171"/>
      <c r="S43" s="235">
        <f t="shared" si="39"/>
        <v>0</v>
      </c>
      <c r="T43" s="191">
        <f t="shared" si="1"/>
        <v>0</v>
      </c>
      <c r="V43" s="198">
        <f t="shared" si="35"/>
        <v>0</v>
      </c>
      <c r="W43" s="271">
        <f t="shared" si="36"/>
        <v>0</v>
      </c>
    </row>
    <row r="44" spans="1:23" ht="47.25" hidden="1" x14ac:dyDescent="0.25">
      <c r="A44" s="67"/>
      <c r="B44" s="67"/>
      <c r="C44" s="76"/>
      <c r="D44" s="202" t="s">
        <v>751</v>
      </c>
      <c r="E44" s="202" t="s">
        <v>752</v>
      </c>
      <c r="F44" s="202" t="s">
        <v>13</v>
      </c>
      <c r="G44" s="308" t="s">
        <v>999</v>
      </c>
      <c r="H44" s="171">
        <f t="shared" si="37"/>
        <v>0</v>
      </c>
      <c r="I44" s="171"/>
      <c r="J44" s="171"/>
      <c r="K44" s="171"/>
      <c r="L44" s="171"/>
      <c r="M44" s="235">
        <f t="shared" si="38"/>
        <v>0</v>
      </c>
      <c r="N44" s="171"/>
      <c r="O44" s="171"/>
      <c r="P44" s="171"/>
      <c r="Q44" s="171"/>
      <c r="R44" s="171"/>
      <c r="S44" s="235">
        <f t="shared" si="39"/>
        <v>0</v>
      </c>
      <c r="T44" s="191">
        <f t="shared" si="1"/>
        <v>0</v>
      </c>
    </row>
    <row r="45" spans="1:23" ht="94.5" hidden="1" x14ac:dyDescent="0.25">
      <c r="A45" s="67"/>
      <c r="B45" s="67"/>
      <c r="C45" s="76"/>
      <c r="D45" s="202" t="s">
        <v>753</v>
      </c>
      <c r="E45" s="202" t="s">
        <v>754</v>
      </c>
      <c r="F45" s="202" t="s">
        <v>14</v>
      </c>
      <c r="G45" s="308" t="s">
        <v>1000</v>
      </c>
      <c r="H45" s="171">
        <f t="shared" si="37"/>
        <v>0</v>
      </c>
      <c r="I45" s="171"/>
      <c r="J45" s="171"/>
      <c r="K45" s="171"/>
      <c r="L45" s="171"/>
      <c r="M45" s="235">
        <f t="shared" si="38"/>
        <v>0</v>
      </c>
      <c r="N45" s="171"/>
      <c r="O45" s="171"/>
      <c r="P45" s="171"/>
      <c r="Q45" s="171"/>
      <c r="R45" s="171"/>
      <c r="S45" s="235">
        <f t="shared" si="39"/>
        <v>0</v>
      </c>
      <c r="T45" s="191">
        <f t="shared" si="1"/>
        <v>0</v>
      </c>
    </row>
    <row r="46" spans="1:23" ht="63" hidden="1" x14ac:dyDescent="0.25">
      <c r="A46" s="67"/>
      <c r="B46" s="67"/>
      <c r="C46" s="76"/>
      <c r="D46" s="202" t="s">
        <v>755</v>
      </c>
      <c r="E46" s="202" t="s">
        <v>756</v>
      </c>
      <c r="F46" s="202" t="s">
        <v>14</v>
      </c>
      <c r="G46" s="308" t="s">
        <v>1001</v>
      </c>
      <c r="H46" s="171">
        <f t="shared" si="37"/>
        <v>0</v>
      </c>
      <c r="I46" s="171"/>
      <c r="J46" s="171"/>
      <c r="K46" s="171"/>
      <c r="L46" s="171"/>
      <c r="M46" s="235">
        <f t="shared" si="38"/>
        <v>0</v>
      </c>
      <c r="N46" s="171"/>
      <c r="O46" s="171"/>
      <c r="P46" s="171"/>
      <c r="Q46" s="171"/>
      <c r="R46" s="171"/>
      <c r="S46" s="235">
        <f t="shared" si="39"/>
        <v>0</v>
      </c>
      <c r="T46" s="191">
        <f t="shared" si="1"/>
        <v>0</v>
      </c>
    </row>
    <row r="47" spans="1:23" ht="31.5" hidden="1" x14ac:dyDescent="0.25">
      <c r="A47" s="67"/>
      <c r="B47" s="67"/>
      <c r="C47" s="76"/>
      <c r="D47" s="202" t="s">
        <v>757</v>
      </c>
      <c r="E47" s="202" t="s">
        <v>758</v>
      </c>
      <c r="F47" s="202" t="s">
        <v>13</v>
      </c>
      <c r="G47" s="308" t="s">
        <v>741</v>
      </c>
      <c r="H47" s="171">
        <f t="shared" si="37"/>
        <v>0</v>
      </c>
      <c r="I47" s="171"/>
      <c r="J47" s="171"/>
      <c r="K47" s="171"/>
      <c r="L47" s="171"/>
      <c r="M47" s="235">
        <f t="shared" si="38"/>
        <v>0</v>
      </c>
      <c r="N47" s="171"/>
      <c r="O47" s="171"/>
      <c r="P47" s="171"/>
      <c r="Q47" s="171"/>
      <c r="R47" s="171"/>
      <c r="S47" s="235">
        <f t="shared" si="39"/>
        <v>0</v>
      </c>
      <c r="T47" s="191">
        <f t="shared" si="1"/>
        <v>0</v>
      </c>
    </row>
    <row r="48" spans="1:23" ht="78.75" hidden="1" x14ac:dyDescent="0.25">
      <c r="A48" s="67"/>
      <c r="B48" s="67"/>
      <c r="C48" s="76"/>
      <c r="D48" s="202" t="s">
        <v>759</v>
      </c>
      <c r="E48" s="202" t="s">
        <v>760</v>
      </c>
      <c r="F48" s="202" t="s">
        <v>14</v>
      </c>
      <c r="G48" s="308" t="s">
        <v>761</v>
      </c>
      <c r="H48" s="171">
        <f t="shared" si="37"/>
        <v>0</v>
      </c>
      <c r="I48" s="171"/>
      <c r="J48" s="171"/>
      <c r="K48" s="171"/>
      <c r="L48" s="171"/>
      <c r="M48" s="235">
        <f t="shared" si="38"/>
        <v>0</v>
      </c>
      <c r="N48" s="171"/>
      <c r="O48" s="171"/>
      <c r="P48" s="171"/>
      <c r="Q48" s="171"/>
      <c r="R48" s="171"/>
      <c r="S48" s="235">
        <f t="shared" si="39"/>
        <v>0</v>
      </c>
      <c r="T48" s="191">
        <f t="shared" si="1"/>
        <v>0</v>
      </c>
    </row>
    <row r="49" spans="1:22" ht="47.25" hidden="1" x14ac:dyDescent="0.25">
      <c r="A49" s="67"/>
      <c r="B49" s="67"/>
      <c r="C49" s="76"/>
      <c r="D49" s="202" t="s">
        <v>762</v>
      </c>
      <c r="E49" s="202" t="s">
        <v>763</v>
      </c>
      <c r="F49" s="202" t="s">
        <v>14</v>
      </c>
      <c r="G49" s="308" t="s">
        <v>747</v>
      </c>
      <c r="H49" s="171">
        <f t="shared" si="37"/>
        <v>0</v>
      </c>
      <c r="I49" s="171"/>
      <c r="J49" s="171"/>
      <c r="K49" s="171"/>
      <c r="L49" s="171"/>
      <c r="M49" s="235">
        <f t="shared" si="38"/>
        <v>0</v>
      </c>
      <c r="N49" s="171"/>
      <c r="O49" s="171"/>
      <c r="P49" s="171"/>
      <c r="Q49" s="171"/>
      <c r="R49" s="171"/>
      <c r="S49" s="235">
        <f t="shared" si="39"/>
        <v>0</v>
      </c>
      <c r="T49" s="191">
        <f t="shared" si="1"/>
        <v>0</v>
      </c>
    </row>
    <row r="50" spans="1:22" ht="45" hidden="1" customHeight="1" x14ac:dyDescent="0.25">
      <c r="A50" s="67"/>
      <c r="B50" s="67"/>
      <c r="C50" s="76"/>
      <c r="D50" s="202" t="s">
        <v>764</v>
      </c>
      <c r="E50" s="202" t="s">
        <v>765</v>
      </c>
      <c r="F50" s="202" t="s">
        <v>13</v>
      </c>
      <c r="G50" s="308" t="s">
        <v>741</v>
      </c>
      <c r="H50" s="171">
        <f t="shared" si="37"/>
        <v>0</v>
      </c>
      <c r="I50" s="171"/>
      <c r="J50" s="171"/>
      <c r="K50" s="171"/>
      <c r="L50" s="171"/>
      <c r="M50" s="235">
        <f t="shared" si="38"/>
        <v>0</v>
      </c>
      <c r="N50" s="171"/>
      <c r="O50" s="171"/>
      <c r="P50" s="171"/>
      <c r="Q50" s="171"/>
      <c r="R50" s="171"/>
      <c r="S50" s="235">
        <f t="shared" si="39"/>
        <v>0</v>
      </c>
      <c r="T50" s="191">
        <f t="shared" si="1"/>
        <v>0</v>
      </c>
    </row>
    <row r="51" spans="1:22" ht="78.75" hidden="1" x14ac:dyDescent="0.25">
      <c r="A51" s="67"/>
      <c r="B51" s="67"/>
      <c r="C51" s="76"/>
      <c r="D51" s="202" t="s">
        <v>766</v>
      </c>
      <c r="E51" s="202" t="s">
        <v>767</v>
      </c>
      <c r="F51" s="202" t="s">
        <v>14</v>
      </c>
      <c r="G51" s="308" t="s">
        <v>744</v>
      </c>
      <c r="H51" s="171">
        <f t="shared" si="37"/>
        <v>0</v>
      </c>
      <c r="I51" s="171"/>
      <c r="J51" s="171"/>
      <c r="K51" s="171"/>
      <c r="L51" s="171"/>
      <c r="M51" s="235">
        <f t="shared" si="38"/>
        <v>0</v>
      </c>
      <c r="N51" s="171"/>
      <c r="O51" s="171"/>
      <c r="P51" s="171"/>
      <c r="Q51" s="171"/>
      <c r="R51" s="171"/>
      <c r="S51" s="235">
        <f t="shared" si="39"/>
        <v>0</v>
      </c>
      <c r="T51" s="191">
        <f t="shared" si="1"/>
        <v>0</v>
      </c>
    </row>
    <row r="52" spans="1:22" ht="47.25" hidden="1" x14ac:dyDescent="0.25">
      <c r="A52" s="67"/>
      <c r="B52" s="67"/>
      <c r="C52" s="76"/>
      <c r="D52" s="202" t="s">
        <v>768</v>
      </c>
      <c r="E52" s="202" t="s">
        <v>769</v>
      </c>
      <c r="F52" s="202" t="s">
        <v>14</v>
      </c>
      <c r="G52" s="308" t="s">
        <v>747</v>
      </c>
      <c r="H52" s="171">
        <f t="shared" si="37"/>
        <v>0</v>
      </c>
      <c r="I52" s="171"/>
      <c r="J52" s="171"/>
      <c r="K52" s="171"/>
      <c r="L52" s="171"/>
      <c r="M52" s="235">
        <f t="shared" si="38"/>
        <v>0</v>
      </c>
      <c r="N52" s="171"/>
      <c r="O52" s="171"/>
      <c r="P52" s="171"/>
      <c r="Q52" s="171"/>
      <c r="R52" s="171"/>
      <c r="S52" s="235">
        <f t="shared" si="39"/>
        <v>0</v>
      </c>
      <c r="T52" s="191">
        <f t="shared" si="1"/>
        <v>0</v>
      </c>
    </row>
    <row r="53" spans="1:22" ht="31.5" hidden="1" x14ac:dyDescent="0.25">
      <c r="A53" s="67"/>
      <c r="B53" s="67"/>
      <c r="C53" s="76"/>
      <c r="D53" s="232" t="s">
        <v>770</v>
      </c>
      <c r="E53" s="232" t="s">
        <v>771</v>
      </c>
      <c r="F53" s="232" t="s">
        <v>13</v>
      </c>
      <c r="G53" s="309" t="s">
        <v>741</v>
      </c>
      <c r="H53" s="171">
        <f t="shared" si="37"/>
        <v>0</v>
      </c>
      <c r="I53" s="171"/>
      <c r="J53" s="171"/>
      <c r="K53" s="171"/>
      <c r="L53" s="171"/>
      <c r="M53" s="235">
        <f t="shared" si="38"/>
        <v>0</v>
      </c>
      <c r="N53" s="171"/>
      <c r="O53" s="171"/>
      <c r="P53" s="171"/>
      <c r="Q53" s="171"/>
      <c r="R53" s="171"/>
      <c r="S53" s="235">
        <f t="shared" si="39"/>
        <v>0</v>
      </c>
      <c r="T53" s="191">
        <f t="shared" si="1"/>
        <v>0</v>
      </c>
    </row>
    <row r="54" spans="1:22" ht="78.75" hidden="1" x14ac:dyDescent="0.25">
      <c r="A54" s="67"/>
      <c r="B54" s="67"/>
      <c r="C54" s="76"/>
      <c r="D54" s="232" t="s">
        <v>772</v>
      </c>
      <c r="E54" s="232" t="s">
        <v>773</v>
      </c>
      <c r="F54" s="232" t="s">
        <v>14</v>
      </c>
      <c r="G54" s="309" t="s">
        <v>761</v>
      </c>
      <c r="H54" s="171">
        <f t="shared" si="37"/>
        <v>0</v>
      </c>
      <c r="I54" s="171"/>
      <c r="J54" s="171"/>
      <c r="K54" s="171"/>
      <c r="L54" s="171"/>
      <c r="M54" s="235">
        <f t="shared" si="38"/>
        <v>0</v>
      </c>
      <c r="N54" s="171"/>
      <c r="O54" s="171"/>
      <c r="P54" s="171"/>
      <c r="Q54" s="171"/>
      <c r="R54" s="171"/>
      <c r="S54" s="235">
        <f t="shared" si="39"/>
        <v>0</v>
      </c>
      <c r="T54" s="191">
        <f t="shared" si="1"/>
        <v>0</v>
      </c>
    </row>
    <row r="55" spans="1:22" ht="47.25" hidden="1" x14ac:dyDescent="0.25">
      <c r="A55" s="67"/>
      <c r="B55" s="67"/>
      <c r="C55" s="76"/>
      <c r="D55" s="232" t="s">
        <v>774</v>
      </c>
      <c r="E55" s="232" t="s">
        <v>775</v>
      </c>
      <c r="F55" s="232" t="s">
        <v>14</v>
      </c>
      <c r="G55" s="309" t="s">
        <v>747</v>
      </c>
      <c r="H55" s="171">
        <f t="shared" si="37"/>
        <v>0</v>
      </c>
      <c r="I55" s="171"/>
      <c r="J55" s="171"/>
      <c r="K55" s="171"/>
      <c r="L55" s="171"/>
      <c r="M55" s="235">
        <f t="shared" si="38"/>
        <v>0</v>
      </c>
      <c r="N55" s="171"/>
      <c r="O55" s="171"/>
      <c r="P55" s="171"/>
      <c r="Q55" s="171"/>
      <c r="R55" s="171"/>
      <c r="S55" s="235">
        <f t="shared" si="39"/>
        <v>0</v>
      </c>
      <c r="T55" s="191">
        <f t="shared" si="1"/>
        <v>0</v>
      </c>
    </row>
    <row r="56" spans="1:22" ht="47.25" hidden="1" x14ac:dyDescent="0.25">
      <c r="A56" s="67"/>
      <c r="B56" s="67"/>
      <c r="C56" s="76"/>
      <c r="D56" s="202" t="s">
        <v>776</v>
      </c>
      <c r="E56" s="202" t="s">
        <v>209</v>
      </c>
      <c r="F56" s="202" t="s">
        <v>15</v>
      </c>
      <c r="G56" s="308" t="s">
        <v>777</v>
      </c>
      <c r="H56" s="171">
        <f t="shared" si="37"/>
        <v>0</v>
      </c>
      <c r="I56" s="171"/>
      <c r="J56" s="171"/>
      <c r="K56" s="171"/>
      <c r="L56" s="171"/>
      <c r="M56" s="235">
        <f t="shared" si="38"/>
        <v>0</v>
      </c>
      <c r="N56" s="171"/>
      <c r="O56" s="171"/>
      <c r="P56" s="171"/>
      <c r="Q56" s="171"/>
      <c r="R56" s="171"/>
      <c r="S56" s="235">
        <f t="shared" si="39"/>
        <v>0</v>
      </c>
      <c r="T56" s="191">
        <f t="shared" si="1"/>
        <v>0</v>
      </c>
      <c r="U56" s="215">
        <f t="shared" ref="U56:U57" si="40">M56-N56</f>
        <v>0</v>
      </c>
    </row>
    <row r="57" spans="1:22" ht="63" hidden="1" x14ac:dyDescent="0.25">
      <c r="A57" s="67"/>
      <c r="B57" s="67"/>
      <c r="C57" s="76"/>
      <c r="D57" s="202" t="s">
        <v>778</v>
      </c>
      <c r="E57" s="202" t="s">
        <v>779</v>
      </c>
      <c r="F57" s="202" t="s">
        <v>46</v>
      </c>
      <c r="G57" s="308" t="s">
        <v>780</v>
      </c>
      <c r="H57" s="171">
        <f t="shared" si="37"/>
        <v>0</v>
      </c>
      <c r="I57" s="171"/>
      <c r="J57" s="171"/>
      <c r="K57" s="171"/>
      <c r="L57" s="171"/>
      <c r="M57" s="235">
        <f t="shared" si="38"/>
        <v>0</v>
      </c>
      <c r="N57" s="171"/>
      <c r="O57" s="171"/>
      <c r="P57" s="171"/>
      <c r="Q57" s="171"/>
      <c r="R57" s="171"/>
      <c r="S57" s="235">
        <f t="shared" si="39"/>
        <v>0</v>
      </c>
      <c r="T57" s="191">
        <f t="shared" si="1"/>
        <v>0</v>
      </c>
      <c r="U57" s="215">
        <f t="shared" si="40"/>
        <v>0</v>
      </c>
    </row>
    <row r="58" spans="1:22" ht="72.75" hidden="1" customHeight="1" x14ac:dyDescent="0.25">
      <c r="A58" s="67" t="s">
        <v>210</v>
      </c>
      <c r="B58" s="67" t="s">
        <v>209</v>
      </c>
      <c r="C58" s="76" t="s">
        <v>14</v>
      </c>
      <c r="D58" s="202" t="s">
        <v>781</v>
      </c>
      <c r="E58" s="202" t="s">
        <v>782</v>
      </c>
      <c r="F58" s="202" t="s">
        <v>46</v>
      </c>
      <c r="G58" s="308" t="s">
        <v>783</v>
      </c>
      <c r="H58" s="171">
        <f t="shared" si="37"/>
        <v>0</v>
      </c>
      <c r="I58" s="171"/>
      <c r="J58" s="171"/>
      <c r="K58" s="171"/>
      <c r="L58" s="171"/>
      <c r="M58" s="235">
        <f t="shared" si="38"/>
        <v>0</v>
      </c>
      <c r="N58" s="171"/>
      <c r="O58" s="171"/>
      <c r="P58" s="171"/>
      <c r="Q58" s="171"/>
      <c r="R58" s="171"/>
      <c r="S58" s="235">
        <f t="shared" si="39"/>
        <v>0</v>
      </c>
      <c r="T58" s="191">
        <f t="shared" si="1"/>
        <v>0</v>
      </c>
    </row>
    <row r="59" spans="1:22" ht="126" hidden="1" x14ac:dyDescent="0.25">
      <c r="A59" s="67" t="s">
        <v>66</v>
      </c>
      <c r="B59" s="67" t="s">
        <v>21</v>
      </c>
      <c r="C59" s="76" t="s">
        <v>15</v>
      </c>
      <c r="D59" s="232" t="s">
        <v>784</v>
      </c>
      <c r="E59" s="232" t="s">
        <v>785</v>
      </c>
      <c r="F59" s="232" t="s">
        <v>46</v>
      </c>
      <c r="G59" s="309" t="s">
        <v>786</v>
      </c>
      <c r="H59" s="171">
        <f t="shared" si="37"/>
        <v>0</v>
      </c>
      <c r="I59" s="171"/>
      <c r="J59" s="171"/>
      <c r="K59" s="171"/>
      <c r="L59" s="171"/>
      <c r="M59" s="235">
        <f t="shared" si="38"/>
        <v>0</v>
      </c>
      <c r="N59" s="171"/>
      <c r="O59" s="171"/>
      <c r="P59" s="171"/>
      <c r="Q59" s="171"/>
      <c r="R59" s="171"/>
      <c r="S59" s="235">
        <f t="shared" si="39"/>
        <v>0</v>
      </c>
      <c r="T59" s="191">
        <f t="shared" si="1"/>
        <v>0</v>
      </c>
    </row>
    <row r="60" spans="1:22" ht="126" hidden="1" x14ac:dyDescent="0.25">
      <c r="A60" s="67" t="s">
        <v>68</v>
      </c>
      <c r="B60" s="67" t="s">
        <v>67</v>
      </c>
      <c r="C60" s="76" t="s">
        <v>46</v>
      </c>
      <c r="D60" s="202" t="s">
        <v>787</v>
      </c>
      <c r="E60" s="202" t="s">
        <v>788</v>
      </c>
      <c r="F60" s="202" t="s">
        <v>46</v>
      </c>
      <c r="G60" s="308" t="s">
        <v>789</v>
      </c>
      <c r="H60" s="171">
        <f t="shared" si="37"/>
        <v>0</v>
      </c>
      <c r="I60" s="171"/>
      <c r="J60" s="171"/>
      <c r="K60" s="171"/>
      <c r="L60" s="171"/>
      <c r="M60" s="235">
        <f t="shared" si="38"/>
        <v>0</v>
      </c>
      <c r="N60" s="171"/>
      <c r="O60" s="171"/>
      <c r="P60" s="171"/>
      <c r="Q60" s="171"/>
      <c r="R60" s="171"/>
      <c r="S60" s="235">
        <f t="shared" si="39"/>
        <v>0</v>
      </c>
      <c r="T60" s="191">
        <f t="shared" si="1"/>
        <v>0</v>
      </c>
    </row>
    <row r="61" spans="1:22" s="2" customFormat="1" ht="31.5" hidden="1" x14ac:dyDescent="0.25">
      <c r="A61" s="139" t="s">
        <v>71</v>
      </c>
      <c r="B61" s="139" t="s">
        <v>70</v>
      </c>
      <c r="C61" s="240" t="s">
        <v>69</v>
      </c>
      <c r="D61" s="202" t="s">
        <v>790</v>
      </c>
      <c r="E61" s="202" t="s">
        <v>791</v>
      </c>
      <c r="F61" s="202" t="s">
        <v>16</v>
      </c>
      <c r="G61" s="308" t="s">
        <v>724</v>
      </c>
      <c r="H61" s="171">
        <f t="shared" si="37"/>
        <v>0</v>
      </c>
      <c r="I61" s="171"/>
      <c r="J61" s="171"/>
      <c r="K61" s="171"/>
      <c r="L61" s="171"/>
      <c r="M61" s="235">
        <f t="shared" si="38"/>
        <v>0</v>
      </c>
      <c r="N61" s="171"/>
      <c r="O61" s="171"/>
      <c r="P61" s="171"/>
      <c r="Q61" s="171"/>
      <c r="R61" s="171"/>
      <c r="S61" s="235">
        <f t="shared" si="39"/>
        <v>0</v>
      </c>
      <c r="T61" s="191">
        <f t="shared" si="1"/>
        <v>0</v>
      </c>
      <c r="V61" s="198">
        <f t="shared" ref="V61:V63" si="41">M61-N61</f>
        <v>0</v>
      </c>
    </row>
    <row r="62" spans="1:22" ht="31.5" hidden="1" x14ac:dyDescent="0.25">
      <c r="A62" s="67" t="s">
        <v>73</v>
      </c>
      <c r="B62" s="67" t="s">
        <v>72</v>
      </c>
      <c r="C62" s="76" t="s">
        <v>16</v>
      </c>
      <c r="D62" s="202" t="s">
        <v>792</v>
      </c>
      <c r="E62" s="202" t="s">
        <v>793</v>
      </c>
      <c r="F62" s="202" t="s">
        <v>16</v>
      </c>
      <c r="G62" s="308" t="s">
        <v>794</v>
      </c>
      <c r="H62" s="171">
        <f t="shared" si="37"/>
        <v>0</v>
      </c>
      <c r="I62" s="171"/>
      <c r="J62" s="171"/>
      <c r="K62" s="171"/>
      <c r="L62" s="171"/>
      <c r="M62" s="235">
        <f t="shared" si="38"/>
        <v>0</v>
      </c>
      <c r="N62" s="171"/>
      <c r="O62" s="171"/>
      <c r="P62" s="171"/>
      <c r="Q62" s="171"/>
      <c r="R62" s="171"/>
      <c r="S62" s="235">
        <f t="shared" si="39"/>
        <v>0</v>
      </c>
      <c r="T62" s="191">
        <f t="shared" si="1"/>
        <v>0</v>
      </c>
      <c r="U62" s="215">
        <f t="shared" ref="U62:U64" si="42">M62-N62</f>
        <v>0</v>
      </c>
      <c r="V62" s="198">
        <f t="shared" si="41"/>
        <v>0</v>
      </c>
    </row>
    <row r="63" spans="1:22" hidden="1" x14ac:dyDescent="0.25">
      <c r="A63" s="67" t="s">
        <v>75</v>
      </c>
      <c r="B63" s="67" t="s">
        <v>74</v>
      </c>
      <c r="C63" s="76" t="s">
        <v>16</v>
      </c>
      <c r="D63" s="202" t="s">
        <v>795</v>
      </c>
      <c r="E63" s="202" t="s">
        <v>796</v>
      </c>
      <c r="F63" s="202" t="s">
        <v>16</v>
      </c>
      <c r="G63" s="308" t="s">
        <v>592</v>
      </c>
      <c r="H63" s="171">
        <f t="shared" si="37"/>
        <v>0</v>
      </c>
      <c r="I63" s="171"/>
      <c r="J63" s="171"/>
      <c r="K63" s="171"/>
      <c r="L63" s="171"/>
      <c r="M63" s="235">
        <f t="shared" si="38"/>
        <v>0</v>
      </c>
      <c r="N63" s="171"/>
      <c r="O63" s="171"/>
      <c r="P63" s="171"/>
      <c r="Q63" s="171"/>
      <c r="R63" s="171"/>
      <c r="S63" s="235">
        <f t="shared" si="39"/>
        <v>0</v>
      </c>
      <c r="T63" s="191">
        <f t="shared" si="1"/>
        <v>0</v>
      </c>
      <c r="U63" s="215">
        <f t="shared" si="42"/>
        <v>0</v>
      </c>
      <c r="V63" s="198">
        <f t="shared" si="41"/>
        <v>0</v>
      </c>
    </row>
    <row r="64" spans="1:22" ht="47.25" hidden="1" x14ac:dyDescent="0.25">
      <c r="A64" s="67"/>
      <c r="B64" s="67"/>
      <c r="C64" s="76"/>
      <c r="D64" s="202" t="s">
        <v>797</v>
      </c>
      <c r="E64" s="202" t="s">
        <v>798</v>
      </c>
      <c r="F64" s="202" t="s">
        <v>16</v>
      </c>
      <c r="G64" s="308" t="s">
        <v>799</v>
      </c>
      <c r="H64" s="171">
        <f t="shared" si="37"/>
        <v>0</v>
      </c>
      <c r="I64" s="171"/>
      <c r="J64" s="171"/>
      <c r="K64" s="171"/>
      <c r="L64" s="171"/>
      <c r="M64" s="235">
        <f t="shared" si="38"/>
        <v>0</v>
      </c>
      <c r="N64" s="171"/>
      <c r="O64" s="171"/>
      <c r="P64" s="171"/>
      <c r="Q64" s="171"/>
      <c r="R64" s="171"/>
      <c r="S64" s="235">
        <f t="shared" si="39"/>
        <v>0</v>
      </c>
      <c r="T64" s="191">
        <f t="shared" si="1"/>
        <v>0</v>
      </c>
      <c r="U64" s="215">
        <f t="shared" si="42"/>
        <v>0</v>
      </c>
    </row>
    <row r="65" spans="1:23" ht="47.25" hidden="1" x14ac:dyDescent="0.25">
      <c r="A65" s="67"/>
      <c r="B65" s="67"/>
      <c r="C65" s="76"/>
      <c r="D65" s="232" t="s">
        <v>800</v>
      </c>
      <c r="E65" s="232" t="s">
        <v>801</v>
      </c>
      <c r="F65" s="232" t="s">
        <v>16</v>
      </c>
      <c r="G65" s="309" t="s">
        <v>802</v>
      </c>
      <c r="H65" s="234">
        <f t="shared" si="37"/>
        <v>0</v>
      </c>
      <c r="I65" s="234"/>
      <c r="J65" s="234"/>
      <c r="K65" s="171"/>
      <c r="L65" s="171"/>
      <c r="M65" s="235">
        <f t="shared" si="38"/>
        <v>0</v>
      </c>
      <c r="N65" s="171"/>
      <c r="O65" s="171"/>
      <c r="P65" s="171"/>
      <c r="Q65" s="171"/>
      <c r="R65" s="171"/>
      <c r="S65" s="235">
        <f t="shared" si="39"/>
        <v>0</v>
      </c>
      <c r="T65" s="191">
        <f t="shared" si="1"/>
        <v>0</v>
      </c>
    </row>
    <row r="66" spans="1:23" s="203" customFormat="1" ht="110.25" hidden="1" x14ac:dyDescent="0.25">
      <c r="A66" s="67" t="s">
        <v>76</v>
      </c>
      <c r="B66" s="67" t="s">
        <v>77</v>
      </c>
      <c r="C66" s="76" t="s">
        <v>16</v>
      </c>
      <c r="D66" s="232" t="s">
        <v>803</v>
      </c>
      <c r="E66" s="232" t="s">
        <v>804</v>
      </c>
      <c r="F66" s="232" t="s">
        <v>16</v>
      </c>
      <c r="G66" s="309" t="s">
        <v>805</v>
      </c>
      <c r="H66" s="171">
        <f t="shared" si="37"/>
        <v>0</v>
      </c>
      <c r="I66" s="171"/>
      <c r="J66" s="171"/>
      <c r="K66" s="171"/>
      <c r="L66" s="171"/>
      <c r="M66" s="235">
        <f t="shared" si="38"/>
        <v>0</v>
      </c>
      <c r="N66" s="171"/>
      <c r="O66" s="171"/>
      <c r="P66" s="171"/>
      <c r="Q66" s="171"/>
      <c r="R66" s="171"/>
      <c r="S66" s="235">
        <f t="shared" si="39"/>
        <v>0</v>
      </c>
      <c r="T66" s="191">
        <f t="shared" si="1"/>
        <v>0</v>
      </c>
    </row>
    <row r="67" spans="1:23" ht="110.25" hidden="1" x14ac:dyDescent="0.25">
      <c r="A67" s="67"/>
      <c r="B67" s="67"/>
      <c r="C67" s="76"/>
      <c r="D67" s="202" t="s">
        <v>806</v>
      </c>
      <c r="E67" s="202" t="s">
        <v>807</v>
      </c>
      <c r="F67" s="202" t="s">
        <v>16</v>
      </c>
      <c r="G67" s="308" t="s">
        <v>1002</v>
      </c>
      <c r="H67" s="171">
        <f t="shared" si="37"/>
        <v>0</v>
      </c>
      <c r="I67" s="171"/>
      <c r="J67" s="171"/>
      <c r="K67" s="171"/>
      <c r="L67" s="171"/>
      <c r="M67" s="235">
        <f t="shared" si="38"/>
        <v>0</v>
      </c>
      <c r="N67" s="171"/>
      <c r="O67" s="171"/>
      <c r="P67" s="171"/>
      <c r="Q67" s="171"/>
      <c r="R67" s="171"/>
      <c r="S67" s="235">
        <f t="shared" si="39"/>
        <v>0</v>
      </c>
      <c r="T67" s="191">
        <f t="shared" si="1"/>
        <v>0</v>
      </c>
    </row>
    <row r="68" spans="1:23" s="199" customFormat="1" ht="47.25" hidden="1" x14ac:dyDescent="0.25">
      <c r="A68" s="89" t="s">
        <v>219</v>
      </c>
      <c r="B68" s="231" t="s">
        <v>217</v>
      </c>
      <c r="C68" s="241"/>
      <c r="D68" s="202" t="s">
        <v>326</v>
      </c>
      <c r="E68" s="202" t="s">
        <v>70</v>
      </c>
      <c r="F68" s="202" t="s">
        <v>16</v>
      </c>
      <c r="G68" s="308" t="s">
        <v>808</v>
      </c>
      <c r="H68" s="171">
        <f t="shared" si="37"/>
        <v>0</v>
      </c>
      <c r="I68" s="171"/>
      <c r="J68" s="171"/>
      <c r="K68" s="171"/>
      <c r="L68" s="171"/>
      <c r="M68" s="235">
        <f t="shared" si="38"/>
        <v>0</v>
      </c>
      <c r="N68" s="171"/>
      <c r="O68" s="171"/>
      <c r="P68" s="171"/>
      <c r="Q68" s="171"/>
      <c r="R68" s="171"/>
      <c r="S68" s="235">
        <f t="shared" si="39"/>
        <v>0</v>
      </c>
      <c r="T68" s="191">
        <f t="shared" si="1"/>
        <v>0</v>
      </c>
      <c r="U68" s="215">
        <f>M68-N68</f>
        <v>0</v>
      </c>
      <c r="V68" s="198">
        <f t="shared" ref="V68:V69" si="43">M68-N68</f>
        <v>0</v>
      </c>
      <c r="W68" s="271">
        <f>S68-(H68+M68)</f>
        <v>0</v>
      </c>
    </row>
    <row r="69" spans="1:23" s="199" customFormat="1" ht="94.5" hidden="1" x14ac:dyDescent="0.25">
      <c r="A69" s="89"/>
      <c r="B69" s="231"/>
      <c r="C69" s="241"/>
      <c r="D69" s="202" t="s">
        <v>809</v>
      </c>
      <c r="E69" s="202" t="s">
        <v>810</v>
      </c>
      <c r="F69" s="202" t="s">
        <v>16</v>
      </c>
      <c r="G69" s="308" t="s">
        <v>811</v>
      </c>
      <c r="H69" s="171">
        <f t="shared" si="37"/>
        <v>0</v>
      </c>
      <c r="I69" s="171"/>
      <c r="J69" s="171"/>
      <c r="K69" s="171"/>
      <c r="L69" s="171"/>
      <c r="M69" s="235">
        <f t="shared" si="38"/>
        <v>0</v>
      </c>
      <c r="N69" s="171"/>
      <c r="O69" s="171"/>
      <c r="P69" s="171"/>
      <c r="Q69" s="171"/>
      <c r="R69" s="171"/>
      <c r="S69" s="235">
        <f t="shared" si="39"/>
        <v>0</v>
      </c>
      <c r="T69" s="191">
        <f t="shared" si="1"/>
        <v>0</v>
      </c>
      <c r="V69" s="198">
        <f t="shared" si="43"/>
        <v>0</v>
      </c>
    </row>
    <row r="70" spans="1:23" s="199" customFormat="1" ht="78.75" hidden="1" x14ac:dyDescent="0.25">
      <c r="A70" s="89"/>
      <c r="B70" s="231"/>
      <c r="C70" s="241"/>
      <c r="D70" s="232" t="s">
        <v>812</v>
      </c>
      <c r="E70" s="232" t="s">
        <v>813</v>
      </c>
      <c r="F70" s="232" t="s">
        <v>16</v>
      </c>
      <c r="G70" s="309" t="s">
        <v>814</v>
      </c>
      <c r="H70" s="171">
        <f t="shared" si="37"/>
        <v>0</v>
      </c>
      <c r="I70" s="171"/>
      <c r="J70" s="171"/>
      <c r="K70" s="171"/>
      <c r="L70" s="171"/>
      <c r="M70" s="235">
        <f t="shared" si="38"/>
        <v>0</v>
      </c>
      <c r="N70" s="171"/>
      <c r="O70" s="171"/>
      <c r="P70" s="171"/>
      <c r="Q70" s="171"/>
      <c r="R70" s="171"/>
      <c r="S70" s="235">
        <f t="shared" si="39"/>
        <v>0</v>
      </c>
      <c r="T70" s="191">
        <f t="shared" si="1"/>
        <v>0</v>
      </c>
      <c r="W70" s="271">
        <f>S70-(H70+M70)</f>
        <v>0</v>
      </c>
    </row>
    <row r="71" spans="1:23" s="199" customFormat="1" ht="94.5" hidden="1" x14ac:dyDescent="0.25">
      <c r="A71" s="89"/>
      <c r="B71" s="231"/>
      <c r="C71" s="241"/>
      <c r="D71" s="202" t="s">
        <v>815</v>
      </c>
      <c r="E71" s="202" t="s">
        <v>816</v>
      </c>
      <c r="F71" s="202" t="s">
        <v>16</v>
      </c>
      <c r="G71" s="308" t="s">
        <v>817</v>
      </c>
      <c r="H71" s="171">
        <f t="shared" si="37"/>
        <v>0</v>
      </c>
      <c r="I71" s="171"/>
      <c r="J71" s="171"/>
      <c r="K71" s="171"/>
      <c r="L71" s="171"/>
      <c r="M71" s="235">
        <f t="shared" si="38"/>
        <v>0</v>
      </c>
      <c r="N71" s="171"/>
      <c r="O71" s="171"/>
      <c r="P71" s="171"/>
      <c r="Q71" s="171"/>
      <c r="R71" s="171"/>
      <c r="S71" s="235">
        <f t="shared" si="39"/>
        <v>0</v>
      </c>
      <c r="T71" s="191">
        <f t="shared" si="1"/>
        <v>0</v>
      </c>
      <c r="V71" s="198">
        <f t="shared" ref="V71:V72" si="44">M71-N71</f>
        <v>0</v>
      </c>
    </row>
    <row r="72" spans="1:23" s="199" customFormat="1" ht="94.5" hidden="1" x14ac:dyDescent="0.25">
      <c r="A72" s="89"/>
      <c r="B72" s="231"/>
      <c r="C72" s="241"/>
      <c r="D72" s="202" t="s">
        <v>818</v>
      </c>
      <c r="E72" s="202" t="s">
        <v>819</v>
      </c>
      <c r="F72" s="202" t="s">
        <v>16</v>
      </c>
      <c r="G72" s="308" t="s">
        <v>820</v>
      </c>
      <c r="H72" s="171">
        <f t="shared" si="37"/>
        <v>0</v>
      </c>
      <c r="I72" s="171"/>
      <c r="J72" s="171"/>
      <c r="K72" s="171"/>
      <c r="L72" s="171"/>
      <c r="M72" s="235">
        <f t="shared" si="38"/>
        <v>0</v>
      </c>
      <c r="N72" s="171"/>
      <c r="O72" s="171"/>
      <c r="P72" s="171"/>
      <c r="Q72" s="171"/>
      <c r="R72" s="171"/>
      <c r="S72" s="235">
        <f t="shared" si="39"/>
        <v>0</v>
      </c>
      <c r="T72" s="191">
        <f t="shared" si="1"/>
        <v>0</v>
      </c>
      <c r="V72" s="198">
        <f t="shared" si="44"/>
        <v>0</v>
      </c>
    </row>
    <row r="73" spans="1:23" s="199" customFormat="1" ht="141.75" hidden="1" x14ac:dyDescent="0.25">
      <c r="A73" s="89"/>
      <c r="B73" s="231"/>
      <c r="C73" s="241"/>
      <c r="D73" s="232" t="s">
        <v>901</v>
      </c>
      <c r="E73" s="232" t="s">
        <v>903</v>
      </c>
      <c r="F73" s="232" t="s">
        <v>16</v>
      </c>
      <c r="G73" s="309" t="s">
        <v>905</v>
      </c>
      <c r="H73" s="171">
        <f t="shared" si="37"/>
        <v>0</v>
      </c>
      <c r="I73" s="171"/>
      <c r="J73" s="171"/>
      <c r="K73" s="171"/>
      <c r="L73" s="171"/>
      <c r="M73" s="235">
        <f t="shared" si="38"/>
        <v>0</v>
      </c>
      <c r="N73" s="171"/>
      <c r="O73" s="171"/>
      <c r="P73" s="171"/>
      <c r="Q73" s="171"/>
      <c r="R73" s="171"/>
      <c r="S73" s="235">
        <f t="shared" si="39"/>
        <v>0</v>
      </c>
      <c r="T73" s="191">
        <f t="shared" si="1"/>
        <v>0</v>
      </c>
    </row>
    <row r="74" spans="1:23" s="199" customFormat="1" ht="126" hidden="1" x14ac:dyDescent="0.25">
      <c r="A74" s="89"/>
      <c r="B74" s="231"/>
      <c r="C74" s="241"/>
      <c r="D74" s="232" t="s">
        <v>902</v>
      </c>
      <c r="E74" s="232" t="s">
        <v>904</v>
      </c>
      <c r="F74" s="232" t="s">
        <v>16</v>
      </c>
      <c r="G74" s="309" t="s">
        <v>906</v>
      </c>
      <c r="H74" s="171">
        <f t="shared" si="37"/>
        <v>0</v>
      </c>
      <c r="I74" s="171"/>
      <c r="J74" s="171"/>
      <c r="K74" s="171"/>
      <c r="L74" s="171"/>
      <c r="M74" s="235">
        <f t="shared" si="38"/>
        <v>0</v>
      </c>
      <c r="N74" s="171"/>
      <c r="O74" s="171"/>
      <c r="P74" s="171"/>
      <c r="Q74" s="171"/>
      <c r="R74" s="171"/>
      <c r="S74" s="235">
        <f t="shared" si="39"/>
        <v>0</v>
      </c>
      <c r="T74" s="191">
        <f t="shared" si="1"/>
        <v>0</v>
      </c>
    </row>
    <row r="75" spans="1:23" s="199" customFormat="1" ht="78.75" hidden="1" x14ac:dyDescent="0.25">
      <c r="A75" s="89"/>
      <c r="B75" s="231"/>
      <c r="C75" s="241"/>
      <c r="D75" s="202" t="s">
        <v>821</v>
      </c>
      <c r="E75" s="202" t="s">
        <v>822</v>
      </c>
      <c r="F75" s="202" t="s">
        <v>16</v>
      </c>
      <c r="G75" s="308" t="s">
        <v>823</v>
      </c>
      <c r="H75" s="171">
        <f t="shared" si="37"/>
        <v>0</v>
      </c>
      <c r="I75" s="171"/>
      <c r="J75" s="171"/>
      <c r="K75" s="171"/>
      <c r="L75" s="171"/>
      <c r="M75" s="235">
        <f t="shared" si="38"/>
        <v>0</v>
      </c>
      <c r="N75" s="171"/>
      <c r="O75" s="171"/>
      <c r="P75" s="171"/>
      <c r="Q75" s="171"/>
      <c r="R75" s="171"/>
      <c r="S75" s="235">
        <f t="shared" si="39"/>
        <v>0</v>
      </c>
      <c r="T75" s="191">
        <f t="shared" si="1"/>
        <v>0</v>
      </c>
    </row>
    <row r="76" spans="1:23" s="199" customFormat="1" ht="94.5" hidden="1" x14ac:dyDescent="0.25">
      <c r="A76" s="89"/>
      <c r="B76" s="231"/>
      <c r="C76" s="241"/>
      <c r="D76" s="202" t="s">
        <v>824</v>
      </c>
      <c r="E76" s="202" t="s">
        <v>825</v>
      </c>
      <c r="F76" s="202" t="s">
        <v>16</v>
      </c>
      <c r="G76" s="308" t="s">
        <v>1003</v>
      </c>
      <c r="H76" s="171">
        <f t="shared" si="37"/>
        <v>0</v>
      </c>
      <c r="I76" s="171"/>
      <c r="J76" s="171"/>
      <c r="K76" s="171"/>
      <c r="L76" s="171"/>
      <c r="M76" s="235">
        <f t="shared" si="38"/>
        <v>0</v>
      </c>
      <c r="N76" s="171"/>
      <c r="O76" s="171"/>
      <c r="P76" s="171"/>
      <c r="Q76" s="171"/>
      <c r="R76" s="171"/>
      <c r="S76" s="235">
        <f t="shared" si="39"/>
        <v>0</v>
      </c>
      <c r="T76" s="191">
        <f t="shared" si="1"/>
        <v>0</v>
      </c>
      <c r="U76" s="215">
        <f t="shared" ref="U76:U78" si="45">M76-N76</f>
        <v>0</v>
      </c>
    </row>
    <row r="77" spans="1:23" s="199" customFormat="1" ht="31.5" x14ac:dyDescent="0.25">
      <c r="A77" s="89"/>
      <c r="B77" s="231"/>
      <c r="C77" s="241"/>
      <c r="D77" s="189" t="s">
        <v>947</v>
      </c>
      <c r="E77" s="189" t="s">
        <v>169</v>
      </c>
      <c r="F77" s="189"/>
      <c r="G77" s="310" t="s">
        <v>170</v>
      </c>
      <c r="H77" s="170">
        <f t="shared" si="37"/>
        <v>-29242800</v>
      </c>
      <c r="I77" s="170">
        <f>I78</f>
        <v>-29242800</v>
      </c>
      <c r="J77" s="170">
        <f t="shared" ref="J77:L77" si="46">J78</f>
        <v>0</v>
      </c>
      <c r="K77" s="170">
        <f t="shared" si="46"/>
        <v>0</v>
      </c>
      <c r="L77" s="170">
        <f t="shared" si="46"/>
        <v>0</v>
      </c>
      <c r="M77" s="311">
        <f t="shared" si="38"/>
        <v>-1123600</v>
      </c>
      <c r="N77" s="170">
        <f t="shared" ref="N77:R77" si="47">N78</f>
        <v>-1123600</v>
      </c>
      <c r="O77" s="170">
        <f t="shared" si="47"/>
        <v>0</v>
      </c>
      <c r="P77" s="170">
        <f t="shared" si="47"/>
        <v>0</v>
      </c>
      <c r="Q77" s="170">
        <f t="shared" si="47"/>
        <v>0</v>
      </c>
      <c r="R77" s="170">
        <f t="shared" si="47"/>
        <v>-1123600</v>
      </c>
      <c r="S77" s="311">
        <f t="shared" si="39"/>
        <v>-30366400</v>
      </c>
      <c r="T77" s="191">
        <f t="shared" si="1"/>
        <v>-61856400</v>
      </c>
      <c r="U77" s="215">
        <f t="shared" si="45"/>
        <v>0</v>
      </c>
    </row>
    <row r="78" spans="1:23" s="319" customFormat="1" ht="63" x14ac:dyDescent="0.25">
      <c r="A78" s="65"/>
      <c r="B78" s="317"/>
      <c r="C78" s="318"/>
      <c r="D78" s="202" t="s">
        <v>986</v>
      </c>
      <c r="E78" s="202" t="s">
        <v>984</v>
      </c>
      <c r="F78" s="202" t="s">
        <v>209</v>
      </c>
      <c r="G78" s="308" t="s">
        <v>1004</v>
      </c>
      <c r="H78" s="171">
        <f t="shared" si="37"/>
        <v>-29242800</v>
      </c>
      <c r="I78" s="171">
        <v>-29242800</v>
      </c>
      <c r="J78" s="171"/>
      <c r="K78" s="171"/>
      <c r="L78" s="171"/>
      <c r="M78" s="235">
        <f t="shared" si="38"/>
        <v>-1123600</v>
      </c>
      <c r="N78" s="171">
        <v>-1123600</v>
      </c>
      <c r="O78" s="171"/>
      <c r="P78" s="171"/>
      <c r="Q78" s="171"/>
      <c r="R78" s="171">
        <v>-1123600</v>
      </c>
      <c r="S78" s="235">
        <f t="shared" si="39"/>
        <v>-30366400</v>
      </c>
      <c r="T78" s="359">
        <f t="shared" si="1"/>
        <v>-61856400</v>
      </c>
      <c r="U78" s="215">
        <f t="shared" si="45"/>
        <v>0</v>
      </c>
    </row>
    <row r="79" spans="1:23" s="199" customFormat="1" hidden="1" x14ac:dyDescent="0.25">
      <c r="A79" s="89"/>
      <c r="B79" s="231"/>
      <c r="C79" s="241"/>
      <c r="D79" s="237" t="s">
        <v>476</v>
      </c>
      <c r="E79" s="237" t="s">
        <v>430</v>
      </c>
      <c r="F79" s="237"/>
      <c r="G79" s="238" t="s">
        <v>477</v>
      </c>
      <c r="H79" s="171">
        <f t="shared" si="37"/>
        <v>0</v>
      </c>
      <c r="I79" s="171">
        <f>I82+I80</f>
        <v>0</v>
      </c>
      <c r="J79" s="171">
        <f t="shared" ref="J79:S79" si="48">J82+J80</f>
        <v>0</v>
      </c>
      <c r="K79" s="171">
        <f t="shared" si="48"/>
        <v>0</v>
      </c>
      <c r="L79" s="171">
        <f t="shared" si="48"/>
        <v>0</v>
      </c>
      <c r="M79" s="171">
        <f t="shared" si="48"/>
        <v>0</v>
      </c>
      <c r="N79" s="171">
        <f t="shared" si="48"/>
        <v>0</v>
      </c>
      <c r="O79" s="171">
        <f t="shared" si="48"/>
        <v>0</v>
      </c>
      <c r="P79" s="171">
        <f t="shared" si="48"/>
        <v>0</v>
      </c>
      <c r="Q79" s="171">
        <f t="shared" si="48"/>
        <v>0</v>
      </c>
      <c r="R79" s="171">
        <f t="shared" si="48"/>
        <v>0</v>
      </c>
      <c r="S79" s="171">
        <f t="shared" si="48"/>
        <v>0</v>
      </c>
      <c r="T79" s="191">
        <f t="shared" si="1"/>
        <v>0</v>
      </c>
    </row>
    <row r="80" spans="1:23" s="199" customFormat="1" hidden="1" x14ac:dyDescent="0.25">
      <c r="A80" s="89"/>
      <c r="B80" s="231"/>
      <c r="C80" s="241"/>
      <c r="D80" s="237" t="s">
        <v>917</v>
      </c>
      <c r="E80" s="237" t="s">
        <v>916</v>
      </c>
      <c r="F80" s="237"/>
      <c r="G80" s="238" t="s">
        <v>918</v>
      </c>
      <c r="H80" s="171">
        <f>I80+L80</f>
        <v>0</v>
      </c>
      <c r="I80" s="171">
        <f>I81</f>
        <v>0</v>
      </c>
      <c r="J80" s="171">
        <f t="shared" ref="J80:R82" si="49">J81</f>
        <v>0</v>
      </c>
      <c r="K80" s="171">
        <f t="shared" si="49"/>
        <v>0</v>
      </c>
      <c r="L80" s="171">
        <f>L81</f>
        <v>0</v>
      </c>
      <c r="M80" s="171">
        <f>M81</f>
        <v>0</v>
      </c>
      <c r="N80" s="171">
        <f>N81</f>
        <v>0</v>
      </c>
      <c r="O80" s="171">
        <f t="shared" ref="O80:O82" si="50">O81</f>
        <v>0</v>
      </c>
      <c r="P80" s="171">
        <f t="shared" si="49"/>
        <v>0</v>
      </c>
      <c r="Q80" s="171">
        <f t="shared" si="49"/>
        <v>0</v>
      </c>
      <c r="R80" s="171">
        <f t="shared" si="49"/>
        <v>0</v>
      </c>
      <c r="S80" s="235">
        <f>H80+M80</f>
        <v>0</v>
      </c>
      <c r="T80" s="191">
        <f t="shared" si="1"/>
        <v>0</v>
      </c>
    </row>
    <row r="81" spans="1:25" s="199" customFormat="1" ht="63" hidden="1" x14ac:dyDescent="0.25">
      <c r="A81" s="89"/>
      <c r="B81" s="231"/>
      <c r="C81" s="241"/>
      <c r="D81" s="237" t="s">
        <v>922</v>
      </c>
      <c r="E81" s="237" t="s">
        <v>919</v>
      </c>
      <c r="F81" s="237" t="s">
        <v>921</v>
      </c>
      <c r="G81" s="238" t="s">
        <v>920</v>
      </c>
      <c r="H81" s="234">
        <f>I81</f>
        <v>0</v>
      </c>
      <c r="I81" s="234"/>
      <c r="J81" s="234"/>
      <c r="K81" s="234"/>
      <c r="L81" s="234"/>
      <c r="M81" s="272">
        <f>O81+R81</f>
        <v>0</v>
      </c>
      <c r="N81" s="234"/>
      <c r="O81" s="234"/>
      <c r="P81" s="234"/>
      <c r="Q81" s="234"/>
      <c r="R81" s="234"/>
      <c r="S81" s="272">
        <f>H81+M81</f>
        <v>0</v>
      </c>
      <c r="T81" s="191">
        <f t="shared" si="1"/>
        <v>0</v>
      </c>
    </row>
    <row r="82" spans="1:25" s="199" customFormat="1" ht="31.5" hidden="1" x14ac:dyDescent="0.25">
      <c r="A82" s="89"/>
      <c r="B82" s="231"/>
      <c r="C82" s="241"/>
      <c r="D82" s="202" t="s">
        <v>863</v>
      </c>
      <c r="E82" s="202" t="s">
        <v>443</v>
      </c>
      <c r="F82" s="202"/>
      <c r="G82" s="194" t="s">
        <v>533</v>
      </c>
      <c r="H82" s="171">
        <f>I82+L82</f>
        <v>0</v>
      </c>
      <c r="I82" s="171">
        <f>I83</f>
        <v>0</v>
      </c>
      <c r="J82" s="171">
        <f t="shared" si="49"/>
        <v>0</v>
      </c>
      <c r="K82" s="171">
        <f t="shared" si="49"/>
        <v>0</v>
      </c>
      <c r="L82" s="171">
        <f>L83</f>
        <v>0</v>
      </c>
      <c r="M82" s="171">
        <f>M83</f>
        <v>0</v>
      </c>
      <c r="N82" s="171">
        <f>N83</f>
        <v>0</v>
      </c>
      <c r="O82" s="171">
        <f t="shared" si="50"/>
        <v>0</v>
      </c>
      <c r="P82" s="171">
        <f t="shared" si="49"/>
        <v>0</v>
      </c>
      <c r="Q82" s="171">
        <f t="shared" si="49"/>
        <v>0</v>
      </c>
      <c r="R82" s="171">
        <f t="shared" si="49"/>
        <v>0</v>
      </c>
      <c r="S82" s="235">
        <f>H82+M82</f>
        <v>0</v>
      </c>
      <c r="T82" s="191">
        <f t="shared" si="1"/>
        <v>0</v>
      </c>
    </row>
    <row r="83" spans="1:25" s="199" customFormat="1" ht="31.5" hidden="1" x14ac:dyDescent="0.25">
      <c r="A83" s="89"/>
      <c r="B83" s="231"/>
      <c r="C83" s="241"/>
      <c r="D83" s="232" t="s">
        <v>865</v>
      </c>
      <c r="E83" s="232" t="s">
        <v>535</v>
      </c>
      <c r="F83" s="232" t="s">
        <v>42</v>
      </c>
      <c r="G83" s="236" t="s">
        <v>864</v>
      </c>
      <c r="H83" s="234">
        <f>I83</f>
        <v>0</v>
      </c>
      <c r="I83" s="234"/>
      <c r="J83" s="234"/>
      <c r="K83" s="234"/>
      <c r="L83" s="234"/>
      <c r="M83" s="272">
        <f>O83+R83</f>
        <v>0</v>
      </c>
      <c r="N83" s="234"/>
      <c r="O83" s="234"/>
      <c r="P83" s="234"/>
      <c r="Q83" s="234"/>
      <c r="R83" s="234"/>
      <c r="S83" s="272">
        <f>H83+M83</f>
        <v>0</v>
      </c>
      <c r="T83" s="191">
        <f t="shared" si="1"/>
        <v>0</v>
      </c>
    </row>
    <row r="84" spans="1:25" s="199" customFormat="1" hidden="1" x14ac:dyDescent="0.25">
      <c r="A84" s="89"/>
      <c r="B84" s="231"/>
      <c r="C84" s="241"/>
      <c r="D84" s="189" t="s">
        <v>325</v>
      </c>
      <c r="E84" s="214" t="s">
        <v>204</v>
      </c>
      <c r="F84" s="214"/>
      <c r="G84" s="201" t="s">
        <v>458</v>
      </c>
      <c r="H84" s="170">
        <f>H85</f>
        <v>0</v>
      </c>
      <c r="I84" s="170">
        <f t="shared" ref="I84:S84" si="51">I85</f>
        <v>0</v>
      </c>
      <c r="J84" s="170">
        <f t="shared" si="51"/>
        <v>0</v>
      </c>
      <c r="K84" s="170">
        <f t="shared" si="51"/>
        <v>0</v>
      </c>
      <c r="L84" s="170">
        <f t="shared" si="51"/>
        <v>0</v>
      </c>
      <c r="M84" s="170">
        <f t="shared" si="51"/>
        <v>0</v>
      </c>
      <c r="N84" s="170">
        <f t="shared" si="51"/>
        <v>0</v>
      </c>
      <c r="O84" s="170">
        <f t="shared" si="51"/>
        <v>0</v>
      </c>
      <c r="P84" s="170">
        <f t="shared" si="51"/>
        <v>0</v>
      </c>
      <c r="Q84" s="170">
        <f t="shared" si="51"/>
        <v>0</v>
      </c>
      <c r="R84" s="170">
        <f t="shared" si="51"/>
        <v>0</v>
      </c>
      <c r="S84" s="170">
        <f t="shared" si="51"/>
        <v>0</v>
      </c>
      <c r="T84" s="191">
        <f t="shared" si="1"/>
        <v>0</v>
      </c>
    </row>
    <row r="85" spans="1:25" s="199" customFormat="1" ht="31.5" hidden="1" x14ac:dyDescent="0.25">
      <c r="A85" s="89"/>
      <c r="B85" s="231"/>
      <c r="C85" s="241"/>
      <c r="D85" s="202" t="s">
        <v>412</v>
      </c>
      <c r="E85" s="213" t="s">
        <v>411</v>
      </c>
      <c r="F85" s="213" t="s">
        <v>38</v>
      </c>
      <c r="G85" s="209" t="s">
        <v>475</v>
      </c>
      <c r="H85" s="171">
        <f t="shared" si="37"/>
        <v>0</v>
      </c>
      <c r="I85" s="171"/>
      <c r="J85" s="235"/>
      <c r="K85" s="235"/>
      <c r="L85" s="235"/>
      <c r="M85" s="171">
        <f>O85+R85</f>
        <v>0</v>
      </c>
      <c r="N85" s="273"/>
      <c r="O85" s="287"/>
      <c r="P85" s="273"/>
      <c r="Q85" s="273"/>
      <c r="R85" s="171"/>
      <c r="S85" s="235">
        <f>H85+M85</f>
        <v>0</v>
      </c>
      <c r="T85" s="191">
        <f t="shared" si="1"/>
        <v>0</v>
      </c>
    </row>
    <row r="86" spans="1:25" s="199" customFormat="1" hidden="1" x14ac:dyDescent="0.25">
      <c r="A86" s="89"/>
      <c r="B86" s="231"/>
      <c r="C86" s="241"/>
      <c r="D86" s="202" t="s">
        <v>931</v>
      </c>
      <c r="E86" s="213" t="s">
        <v>437</v>
      </c>
      <c r="F86" s="213"/>
      <c r="G86" s="209" t="s">
        <v>438</v>
      </c>
      <c r="H86" s="171">
        <f t="shared" si="37"/>
        <v>0</v>
      </c>
      <c r="I86" s="171">
        <f>I87</f>
        <v>0</v>
      </c>
      <c r="J86" s="171">
        <f t="shared" ref="J86:S86" si="52">J87</f>
        <v>0</v>
      </c>
      <c r="K86" s="171">
        <f t="shared" si="52"/>
        <v>0</v>
      </c>
      <c r="L86" s="171">
        <f>L87</f>
        <v>0</v>
      </c>
      <c r="M86" s="171">
        <f t="shared" si="52"/>
        <v>0</v>
      </c>
      <c r="N86" s="171">
        <f>N87</f>
        <v>0</v>
      </c>
      <c r="O86" s="171">
        <f>O87</f>
        <v>0</v>
      </c>
      <c r="P86" s="171">
        <f t="shared" si="52"/>
        <v>0</v>
      </c>
      <c r="Q86" s="171">
        <f t="shared" si="52"/>
        <v>0</v>
      </c>
      <c r="R86" s="171">
        <f t="shared" si="52"/>
        <v>0</v>
      </c>
      <c r="S86" s="171">
        <f t="shared" si="52"/>
        <v>0</v>
      </c>
      <c r="T86" s="191">
        <f t="shared" si="1"/>
        <v>0</v>
      </c>
    </row>
    <row r="87" spans="1:25" s="199" customFormat="1" hidden="1" x14ac:dyDescent="0.25">
      <c r="A87" s="89"/>
      <c r="B87" s="231"/>
      <c r="C87" s="241"/>
      <c r="D87" s="202" t="s">
        <v>932</v>
      </c>
      <c r="E87" s="213" t="s">
        <v>406</v>
      </c>
      <c r="F87" s="213" t="s">
        <v>37</v>
      </c>
      <c r="G87" s="209" t="s">
        <v>895</v>
      </c>
      <c r="H87" s="171">
        <f t="shared" si="37"/>
        <v>0</v>
      </c>
      <c r="I87" s="171"/>
      <c r="J87" s="235"/>
      <c r="K87" s="235"/>
      <c r="L87" s="235"/>
      <c r="M87" s="171">
        <f>O87+R87</f>
        <v>0</v>
      </c>
      <c r="N87" s="273"/>
      <c r="O87" s="287"/>
      <c r="P87" s="273"/>
      <c r="Q87" s="273"/>
      <c r="R87" s="171"/>
      <c r="S87" s="235">
        <f>H87+M87</f>
        <v>0</v>
      </c>
      <c r="T87" s="191">
        <f t="shared" si="1"/>
        <v>0</v>
      </c>
    </row>
    <row r="88" spans="1:25" s="2" customFormat="1" hidden="1" x14ac:dyDescent="0.25">
      <c r="A88" s="67"/>
      <c r="B88" s="69"/>
      <c r="C88" s="78"/>
      <c r="D88" s="298"/>
      <c r="E88" s="266"/>
      <c r="F88" s="266"/>
      <c r="G88" s="60"/>
      <c r="H88" s="268"/>
      <c r="I88" s="268"/>
      <c r="J88" s="288"/>
      <c r="K88" s="288"/>
      <c r="L88" s="288"/>
      <c r="M88" s="268"/>
      <c r="N88" s="289"/>
      <c r="O88" s="290"/>
      <c r="P88" s="289"/>
      <c r="Q88" s="289"/>
      <c r="R88" s="267"/>
      <c r="S88" s="288"/>
      <c r="T88" s="191">
        <f t="shared" si="1"/>
        <v>0</v>
      </c>
    </row>
    <row r="89" spans="1:25" s="199" customFormat="1" ht="31.5" x14ac:dyDescent="0.25">
      <c r="A89" s="137" t="s">
        <v>96</v>
      </c>
      <c r="B89" s="137"/>
      <c r="C89" s="162"/>
      <c r="D89" s="189" t="s">
        <v>327</v>
      </c>
      <c r="E89" s="189"/>
      <c r="F89" s="189"/>
      <c r="G89" s="190" t="s">
        <v>862</v>
      </c>
      <c r="H89" s="170">
        <f>I89+L89</f>
        <v>9650000</v>
      </c>
      <c r="I89" s="170">
        <f>I90</f>
        <v>9650000</v>
      </c>
      <c r="J89" s="170">
        <f t="shared" ref="J89:R89" si="53">J90</f>
        <v>0</v>
      </c>
      <c r="K89" s="170">
        <f t="shared" si="53"/>
        <v>0</v>
      </c>
      <c r="L89" s="170">
        <f t="shared" si="53"/>
        <v>0</v>
      </c>
      <c r="M89" s="170">
        <f t="shared" si="53"/>
        <v>0</v>
      </c>
      <c r="N89" s="170">
        <f>N90</f>
        <v>0</v>
      </c>
      <c r="O89" s="170">
        <f>O90</f>
        <v>0</v>
      </c>
      <c r="P89" s="170">
        <f t="shared" si="53"/>
        <v>0</v>
      </c>
      <c r="Q89" s="170">
        <f t="shared" si="53"/>
        <v>0</v>
      </c>
      <c r="R89" s="170">
        <f t="shared" si="53"/>
        <v>0</v>
      </c>
      <c r="S89" s="170">
        <f>S90</f>
        <v>9650000</v>
      </c>
      <c r="T89" s="191">
        <f>SUM(H89:R89)</f>
        <v>19300000</v>
      </c>
      <c r="U89" s="215">
        <f t="shared" ref="U89:U90" si="54">M89-N89</f>
        <v>0</v>
      </c>
      <c r="V89" s="198">
        <f t="shared" ref="V89:V90" si="55">M89-N89</f>
        <v>0</v>
      </c>
      <c r="W89" s="271">
        <f t="shared" ref="W89:W90" si="56">S89-(H89+M89)</f>
        <v>0</v>
      </c>
      <c r="Y89" s="204"/>
    </row>
    <row r="90" spans="1:25" ht="31.5" x14ac:dyDescent="0.25">
      <c r="A90" s="90" t="s">
        <v>97</v>
      </c>
      <c r="B90" s="90"/>
      <c r="C90" s="117"/>
      <c r="D90" s="189" t="s">
        <v>328</v>
      </c>
      <c r="E90" s="197"/>
      <c r="F90" s="197"/>
      <c r="G90" s="194" t="s">
        <v>866</v>
      </c>
      <c r="H90" s="171">
        <f t="shared" ref="H90:H135" si="57">I90+L90</f>
        <v>9650000</v>
      </c>
      <c r="I90" s="171">
        <f t="shared" ref="I90:R90" si="58">I91+I94+I104+I117+I126+I132</f>
        <v>9650000</v>
      </c>
      <c r="J90" s="171">
        <f t="shared" si="58"/>
        <v>0</v>
      </c>
      <c r="K90" s="171">
        <f t="shared" si="58"/>
        <v>0</v>
      </c>
      <c r="L90" s="171">
        <f t="shared" si="58"/>
        <v>0</v>
      </c>
      <c r="M90" s="171">
        <f t="shared" si="58"/>
        <v>0</v>
      </c>
      <c r="N90" s="171">
        <f t="shared" si="58"/>
        <v>0</v>
      </c>
      <c r="O90" s="171">
        <f t="shared" si="58"/>
        <v>0</v>
      </c>
      <c r="P90" s="171">
        <f t="shared" si="58"/>
        <v>0</v>
      </c>
      <c r="Q90" s="171">
        <f t="shared" si="58"/>
        <v>0</v>
      </c>
      <c r="R90" s="171">
        <f t="shared" si="58"/>
        <v>0</v>
      </c>
      <c r="S90" s="171">
        <f>S91+S94+S104+S117+S126+S132</f>
        <v>9650000</v>
      </c>
      <c r="T90" s="191">
        <f t="shared" si="1"/>
        <v>19300000</v>
      </c>
      <c r="U90" s="215">
        <f t="shared" si="54"/>
        <v>0</v>
      </c>
      <c r="V90" s="198">
        <f t="shared" si="55"/>
        <v>0</v>
      </c>
      <c r="W90" s="271">
        <f t="shared" si="56"/>
        <v>0</v>
      </c>
      <c r="Y90" s="204"/>
    </row>
    <row r="91" spans="1:25" s="199" customFormat="1" hidden="1" x14ac:dyDescent="0.25">
      <c r="A91" s="89" t="s">
        <v>214</v>
      </c>
      <c r="B91" s="82" t="s">
        <v>83</v>
      </c>
      <c r="C91" s="118"/>
      <c r="D91" s="189" t="s">
        <v>329</v>
      </c>
      <c r="E91" s="193" t="s">
        <v>83</v>
      </c>
      <c r="F91" s="193"/>
      <c r="G91" s="190" t="s">
        <v>84</v>
      </c>
      <c r="H91" s="170">
        <f>I91+L91</f>
        <v>0</v>
      </c>
      <c r="I91" s="170">
        <f>I92+I93</f>
        <v>0</v>
      </c>
      <c r="J91" s="170">
        <f t="shared" ref="J91:S91" si="59">J92+J93</f>
        <v>0</v>
      </c>
      <c r="K91" s="170">
        <f t="shared" si="59"/>
        <v>0</v>
      </c>
      <c r="L91" s="170">
        <f t="shared" si="59"/>
        <v>0</v>
      </c>
      <c r="M91" s="170">
        <f t="shared" si="59"/>
        <v>0</v>
      </c>
      <c r="N91" s="170">
        <f t="shared" si="59"/>
        <v>0</v>
      </c>
      <c r="O91" s="170">
        <f t="shared" si="59"/>
        <v>0</v>
      </c>
      <c r="P91" s="170">
        <f t="shared" si="59"/>
        <v>0</v>
      </c>
      <c r="Q91" s="170">
        <f t="shared" si="59"/>
        <v>0</v>
      </c>
      <c r="R91" s="170">
        <f t="shared" si="59"/>
        <v>0</v>
      </c>
      <c r="S91" s="170">
        <f t="shared" si="59"/>
        <v>0</v>
      </c>
      <c r="T91" s="191">
        <f t="shared" si="1"/>
        <v>0</v>
      </c>
      <c r="Y91" s="204"/>
    </row>
    <row r="92" spans="1:25" ht="47.25" hidden="1" x14ac:dyDescent="0.25">
      <c r="A92" s="91" t="s">
        <v>98</v>
      </c>
      <c r="B92" s="91" t="s">
        <v>37</v>
      </c>
      <c r="C92" s="99" t="s">
        <v>20</v>
      </c>
      <c r="D92" s="297" t="s">
        <v>380</v>
      </c>
      <c r="E92" s="297" t="s">
        <v>371</v>
      </c>
      <c r="F92" s="297" t="s">
        <v>20</v>
      </c>
      <c r="G92" s="169" t="s">
        <v>831</v>
      </c>
      <c r="H92" s="171">
        <f t="shared" si="57"/>
        <v>0</v>
      </c>
      <c r="I92" s="171"/>
      <c r="J92" s="171"/>
      <c r="K92" s="171"/>
      <c r="L92" s="171"/>
      <c r="M92" s="170">
        <f>O92+R92</f>
        <v>0</v>
      </c>
      <c r="N92" s="171"/>
      <c r="O92" s="170"/>
      <c r="P92" s="170"/>
      <c r="Q92" s="170"/>
      <c r="R92" s="171"/>
      <c r="S92" s="171">
        <f>H92+M92</f>
        <v>0</v>
      </c>
      <c r="T92" s="191">
        <f t="shared" si="1"/>
        <v>0</v>
      </c>
      <c r="Y92" s="204"/>
    </row>
    <row r="93" spans="1:25" s="136" customFormat="1" ht="30" hidden="1" x14ac:dyDescent="0.25">
      <c r="A93" s="74"/>
      <c r="B93" s="74"/>
      <c r="C93" s="109"/>
      <c r="D93" s="298" t="s">
        <v>639</v>
      </c>
      <c r="E93" s="298" t="s">
        <v>37</v>
      </c>
      <c r="F93" s="298" t="s">
        <v>17</v>
      </c>
      <c r="G93" s="132" t="s">
        <v>428</v>
      </c>
      <c r="H93" s="234">
        <f t="shared" si="57"/>
        <v>0</v>
      </c>
      <c r="I93" s="234"/>
      <c r="J93" s="234"/>
      <c r="K93" s="234"/>
      <c r="L93" s="234"/>
      <c r="M93" s="282">
        <f>O93+R93</f>
        <v>0</v>
      </c>
      <c r="N93" s="234"/>
      <c r="O93" s="234"/>
      <c r="P93" s="234"/>
      <c r="Q93" s="234"/>
      <c r="R93" s="234"/>
      <c r="S93" s="234">
        <f>H93+M93</f>
        <v>0</v>
      </c>
      <c r="T93" s="191">
        <f t="shared" si="1"/>
        <v>0</v>
      </c>
      <c r="Y93" s="204"/>
    </row>
    <row r="94" spans="1:25" s="199" customFormat="1" x14ac:dyDescent="0.25">
      <c r="A94" s="89" t="s">
        <v>215</v>
      </c>
      <c r="B94" s="89" t="s">
        <v>178</v>
      </c>
      <c r="C94" s="100"/>
      <c r="D94" s="189" t="s">
        <v>330</v>
      </c>
      <c r="E94" s="189" t="s">
        <v>178</v>
      </c>
      <c r="F94" s="189"/>
      <c r="G94" s="201" t="s">
        <v>490</v>
      </c>
      <c r="H94" s="170">
        <f>I94+L94</f>
        <v>9650000</v>
      </c>
      <c r="I94" s="170">
        <f>SUM(I95:I99)+I101</f>
        <v>9650000</v>
      </c>
      <c r="J94" s="170">
        <f t="shared" ref="J94:S94" si="60">SUM(J95:J99)+J101</f>
        <v>0</v>
      </c>
      <c r="K94" s="170">
        <f t="shared" si="60"/>
        <v>0</v>
      </c>
      <c r="L94" s="170">
        <f t="shared" si="60"/>
        <v>0</v>
      </c>
      <c r="M94" s="170">
        <f t="shared" si="60"/>
        <v>0</v>
      </c>
      <c r="N94" s="170">
        <f>SUM(N95:N99)+N101</f>
        <v>0</v>
      </c>
      <c r="O94" s="170">
        <f>SUM(O95:O99)+O101</f>
        <v>0</v>
      </c>
      <c r="P94" s="170">
        <f t="shared" si="60"/>
        <v>0</v>
      </c>
      <c r="Q94" s="170">
        <f t="shared" si="60"/>
        <v>0</v>
      </c>
      <c r="R94" s="170">
        <f t="shared" si="60"/>
        <v>0</v>
      </c>
      <c r="S94" s="170">
        <f t="shared" si="60"/>
        <v>9650000</v>
      </c>
      <c r="T94" s="191">
        <f t="shared" si="1"/>
        <v>19300000</v>
      </c>
      <c r="U94" s="215">
        <f t="shared" ref="U94:U97" si="61">M94-N94</f>
        <v>0</v>
      </c>
      <c r="V94" s="198">
        <f t="shared" ref="V94:V95" si="62">M94-N94</f>
        <v>0</v>
      </c>
      <c r="W94" s="271">
        <f t="shared" ref="W94:W97" si="63">S94-(H94+M94)</f>
        <v>0</v>
      </c>
      <c r="Y94" s="204"/>
    </row>
    <row r="95" spans="1:25" ht="31.5" x14ac:dyDescent="0.25">
      <c r="A95" s="91" t="s">
        <v>136</v>
      </c>
      <c r="B95" s="91" t="s">
        <v>135</v>
      </c>
      <c r="C95" s="99" t="s">
        <v>22</v>
      </c>
      <c r="D95" s="297" t="s">
        <v>331</v>
      </c>
      <c r="E95" s="297" t="s">
        <v>135</v>
      </c>
      <c r="F95" s="297" t="s">
        <v>22</v>
      </c>
      <c r="G95" s="196" t="s">
        <v>139</v>
      </c>
      <c r="H95" s="171">
        <f t="shared" si="57"/>
        <v>9650000</v>
      </c>
      <c r="I95" s="171">
        <f>6350000+3300000</f>
        <v>9650000</v>
      </c>
      <c r="J95" s="171"/>
      <c r="K95" s="171"/>
      <c r="L95" s="171"/>
      <c r="M95" s="171">
        <f>O95+R95</f>
        <v>0</v>
      </c>
      <c r="N95" s="235"/>
      <c r="O95" s="171"/>
      <c r="P95" s="171"/>
      <c r="Q95" s="171"/>
      <c r="R95" s="235"/>
      <c r="S95" s="171">
        <f>H95+M95</f>
        <v>9650000</v>
      </c>
      <c r="T95" s="191">
        <f t="shared" si="1"/>
        <v>19300000</v>
      </c>
      <c r="U95" s="215">
        <f t="shared" si="61"/>
        <v>0</v>
      </c>
      <c r="V95" s="198">
        <f t="shared" si="62"/>
        <v>0</v>
      </c>
      <c r="W95" s="271">
        <f t="shared" si="63"/>
        <v>0</v>
      </c>
      <c r="Y95" s="204"/>
    </row>
    <row r="96" spans="1:25" ht="47.25" hidden="1" x14ac:dyDescent="0.25">
      <c r="A96" s="91" t="s">
        <v>138</v>
      </c>
      <c r="B96" s="91" t="s">
        <v>137</v>
      </c>
      <c r="C96" s="99" t="s">
        <v>23</v>
      </c>
      <c r="D96" s="297" t="s">
        <v>491</v>
      </c>
      <c r="E96" s="297" t="s">
        <v>492</v>
      </c>
      <c r="F96" s="297" t="s">
        <v>23</v>
      </c>
      <c r="G96" s="196" t="s">
        <v>140</v>
      </c>
      <c r="H96" s="171">
        <f>I96+L96</f>
        <v>0</v>
      </c>
      <c r="I96" s="235"/>
      <c r="J96" s="171"/>
      <c r="K96" s="171"/>
      <c r="L96" s="171"/>
      <c r="M96" s="171">
        <f>O96+R96</f>
        <v>0</v>
      </c>
      <c r="N96" s="235"/>
      <c r="O96" s="171"/>
      <c r="P96" s="171"/>
      <c r="Q96" s="171"/>
      <c r="R96" s="235"/>
      <c r="S96" s="171">
        <f>H96+M96</f>
        <v>0</v>
      </c>
      <c r="T96" s="191">
        <f t="shared" si="1"/>
        <v>0</v>
      </c>
      <c r="U96" s="215">
        <f t="shared" si="61"/>
        <v>0</v>
      </c>
      <c r="W96" s="271">
        <f t="shared" si="63"/>
        <v>0</v>
      </c>
      <c r="Y96" s="204"/>
    </row>
    <row r="97" spans="1:25" ht="47.25" hidden="1" x14ac:dyDescent="0.25">
      <c r="A97" s="91" t="s">
        <v>143</v>
      </c>
      <c r="B97" s="91" t="s">
        <v>142</v>
      </c>
      <c r="C97" s="99" t="s">
        <v>24</v>
      </c>
      <c r="D97" s="297" t="s">
        <v>493</v>
      </c>
      <c r="E97" s="297" t="s">
        <v>494</v>
      </c>
      <c r="F97" s="297" t="s">
        <v>24</v>
      </c>
      <c r="G97" s="196" t="s">
        <v>495</v>
      </c>
      <c r="H97" s="171">
        <f t="shared" si="57"/>
        <v>0</v>
      </c>
      <c r="I97" s="235"/>
      <c r="J97" s="171"/>
      <c r="K97" s="171"/>
      <c r="L97" s="171"/>
      <c r="M97" s="171">
        <f>O97+R97</f>
        <v>0</v>
      </c>
      <c r="N97" s="235">
        <v>0</v>
      </c>
      <c r="O97" s="171"/>
      <c r="P97" s="171"/>
      <c r="Q97" s="171"/>
      <c r="R97" s="235">
        <v>0</v>
      </c>
      <c r="S97" s="171">
        <f>H97+M97</f>
        <v>0</v>
      </c>
      <c r="T97" s="191">
        <f t="shared" si="1"/>
        <v>0</v>
      </c>
      <c r="U97" s="215">
        <f t="shared" si="61"/>
        <v>0</v>
      </c>
      <c r="W97" s="271">
        <f t="shared" si="63"/>
        <v>0</v>
      </c>
      <c r="Y97" s="204"/>
    </row>
    <row r="98" spans="1:25" hidden="1" x14ac:dyDescent="0.25">
      <c r="A98" s="91" t="s">
        <v>145</v>
      </c>
      <c r="B98" s="91" t="s">
        <v>144</v>
      </c>
      <c r="C98" s="99" t="s">
        <v>25</v>
      </c>
      <c r="D98" s="297" t="s">
        <v>496</v>
      </c>
      <c r="E98" s="297" t="s">
        <v>497</v>
      </c>
      <c r="F98" s="297" t="s">
        <v>25</v>
      </c>
      <c r="G98" s="196" t="s">
        <v>498</v>
      </c>
      <c r="H98" s="171">
        <f t="shared" si="57"/>
        <v>0</v>
      </c>
      <c r="I98" s="171"/>
      <c r="J98" s="171"/>
      <c r="K98" s="171"/>
      <c r="L98" s="171"/>
      <c r="M98" s="171">
        <f>O98+R98</f>
        <v>0</v>
      </c>
      <c r="N98" s="235"/>
      <c r="O98" s="171"/>
      <c r="P98" s="171"/>
      <c r="Q98" s="171"/>
      <c r="R98" s="235"/>
      <c r="S98" s="171">
        <f>H98+M98</f>
        <v>0</v>
      </c>
      <c r="T98" s="191">
        <f t="shared" si="1"/>
        <v>0</v>
      </c>
      <c r="Y98" s="204"/>
    </row>
    <row r="99" spans="1:25" s="199" customFormat="1" ht="31.5" hidden="1" x14ac:dyDescent="0.25">
      <c r="A99" s="89"/>
      <c r="B99" s="89"/>
      <c r="C99" s="100"/>
      <c r="D99" s="189" t="s">
        <v>499</v>
      </c>
      <c r="E99" s="189" t="s">
        <v>500</v>
      </c>
      <c r="F99" s="189"/>
      <c r="G99" s="190" t="s">
        <v>216</v>
      </c>
      <c r="H99" s="170">
        <f>I99+L99</f>
        <v>0</v>
      </c>
      <c r="I99" s="170">
        <f>I100</f>
        <v>0</v>
      </c>
      <c r="J99" s="170">
        <f t="shared" ref="J99:S99" si="64">J100</f>
        <v>0</v>
      </c>
      <c r="K99" s="170">
        <f t="shared" si="64"/>
        <v>0</v>
      </c>
      <c r="L99" s="170">
        <f t="shared" si="64"/>
        <v>0</v>
      </c>
      <c r="M99" s="170">
        <f t="shared" si="64"/>
        <v>0</v>
      </c>
      <c r="N99" s="170">
        <f>N100</f>
        <v>0</v>
      </c>
      <c r="O99" s="170">
        <f>O100</f>
        <v>0</v>
      </c>
      <c r="P99" s="170">
        <f t="shared" si="64"/>
        <v>0</v>
      </c>
      <c r="Q99" s="170">
        <f t="shared" si="64"/>
        <v>0</v>
      </c>
      <c r="R99" s="170">
        <f t="shared" si="64"/>
        <v>0</v>
      </c>
      <c r="S99" s="170">
        <f t="shared" si="64"/>
        <v>0</v>
      </c>
      <c r="T99" s="191">
        <f t="shared" si="1"/>
        <v>0</v>
      </c>
      <c r="U99" s="215">
        <f t="shared" ref="U99:U100" si="65">M99-N99</f>
        <v>0</v>
      </c>
      <c r="V99" s="198">
        <f t="shared" ref="V99:V100" si="66">M99-N99</f>
        <v>0</v>
      </c>
      <c r="W99" s="271">
        <f t="shared" ref="W99:W100" si="67">S99-(H99+M99)</f>
        <v>0</v>
      </c>
      <c r="Y99" s="204"/>
    </row>
    <row r="100" spans="1:25" ht="63" hidden="1" x14ac:dyDescent="0.25">
      <c r="A100" s="91" t="s">
        <v>147</v>
      </c>
      <c r="B100" s="91" t="s">
        <v>146</v>
      </c>
      <c r="C100" s="99" t="s">
        <v>26</v>
      </c>
      <c r="D100" s="297" t="s">
        <v>663</v>
      </c>
      <c r="E100" s="297" t="s">
        <v>501</v>
      </c>
      <c r="F100" s="297" t="s">
        <v>26</v>
      </c>
      <c r="G100" s="196" t="s">
        <v>502</v>
      </c>
      <c r="H100" s="171">
        <f>I100+L100</f>
        <v>0</v>
      </c>
      <c r="I100" s="171"/>
      <c r="J100" s="171"/>
      <c r="K100" s="171"/>
      <c r="L100" s="171"/>
      <c r="M100" s="171">
        <f>O100+R100</f>
        <v>0</v>
      </c>
      <c r="N100" s="171"/>
      <c r="O100" s="171"/>
      <c r="P100" s="171"/>
      <c r="Q100" s="171"/>
      <c r="R100" s="171"/>
      <c r="S100" s="171">
        <f>H100+M100</f>
        <v>0</v>
      </c>
      <c r="T100" s="191">
        <f t="shared" si="1"/>
        <v>0</v>
      </c>
      <c r="U100" s="215">
        <f t="shared" si="65"/>
        <v>0</v>
      </c>
      <c r="V100" s="198">
        <f t="shared" si="66"/>
        <v>0</v>
      </c>
      <c r="W100" s="271">
        <f t="shared" si="67"/>
        <v>0</v>
      </c>
      <c r="Y100" s="204"/>
    </row>
    <row r="101" spans="1:25" s="3" customFormat="1" ht="28.5" hidden="1" x14ac:dyDescent="0.25">
      <c r="A101" s="89"/>
      <c r="B101" s="89"/>
      <c r="C101" s="100"/>
      <c r="D101" s="189" t="s">
        <v>579</v>
      </c>
      <c r="E101" s="189" t="s">
        <v>144</v>
      </c>
      <c r="F101" s="189"/>
      <c r="G101" s="134" t="s">
        <v>580</v>
      </c>
      <c r="H101" s="170">
        <f>H103+H102</f>
        <v>0</v>
      </c>
      <c r="I101" s="170">
        <f t="shared" ref="I101:S101" si="68">I103+I102</f>
        <v>0</v>
      </c>
      <c r="J101" s="170">
        <f t="shared" si="68"/>
        <v>0</v>
      </c>
      <c r="K101" s="170">
        <f t="shared" si="68"/>
        <v>0</v>
      </c>
      <c r="L101" s="170">
        <f t="shared" si="68"/>
        <v>0</v>
      </c>
      <c r="M101" s="170">
        <f t="shared" si="68"/>
        <v>0</v>
      </c>
      <c r="N101" s="170">
        <f t="shared" si="68"/>
        <v>0</v>
      </c>
      <c r="O101" s="170">
        <f t="shared" si="68"/>
        <v>0</v>
      </c>
      <c r="P101" s="170">
        <f t="shared" si="68"/>
        <v>0</v>
      </c>
      <c r="Q101" s="170">
        <f t="shared" si="68"/>
        <v>0</v>
      </c>
      <c r="R101" s="170">
        <f t="shared" si="68"/>
        <v>0</v>
      </c>
      <c r="S101" s="170">
        <f t="shared" si="68"/>
        <v>0</v>
      </c>
      <c r="T101" s="191">
        <f t="shared" si="1"/>
        <v>0</v>
      </c>
      <c r="Y101" s="204"/>
    </row>
    <row r="102" spans="1:25" s="3" customFormat="1" ht="30" hidden="1" x14ac:dyDescent="0.25">
      <c r="A102" s="89"/>
      <c r="B102" s="89"/>
      <c r="C102" s="100"/>
      <c r="D102" s="202" t="s">
        <v>619</v>
      </c>
      <c r="E102" s="202" t="s">
        <v>620</v>
      </c>
      <c r="F102" s="202" t="s">
        <v>578</v>
      </c>
      <c r="G102" s="133" t="s">
        <v>621</v>
      </c>
      <c r="H102" s="171">
        <f>I102+L102</f>
        <v>0</v>
      </c>
      <c r="I102" s="171"/>
      <c r="J102" s="170"/>
      <c r="K102" s="170"/>
      <c r="L102" s="170"/>
      <c r="M102" s="171">
        <f>O102+R102</f>
        <v>0</v>
      </c>
      <c r="N102" s="170"/>
      <c r="O102" s="170"/>
      <c r="P102" s="170"/>
      <c r="Q102" s="170"/>
      <c r="R102" s="170"/>
      <c r="S102" s="171">
        <f>H102+M102</f>
        <v>0</v>
      </c>
      <c r="T102" s="191">
        <f t="shared" si="1"/>
        <v>0</v>
      </c>
      <c r="Y102" s="204"/>
    </row>
    <row r="103" spans="1:25" s="2" customFormat="1" ht="30" hidden="1" x14ac:dyDescent="0.25">
      <c r="A103" s="91" t="s">
        <v>576</v>
      </c>
      <c r="B103" s="91" t="s">
        <v>577</v>
      </c>
      <c r="C103" s="99" t="s">
        <v>578</v>
      </c>
      <c r="D103" s="297" t="s">
        <v>581</v>
      </c>
      <c r="E103" s="297" t="s">
        <v>582</v>
      </c>
      <c r="F103" s="297" t="s">
        <v>578</v>
      </c>
      <c r="G103" s="59" t="s">
        <v>583</v>
      </c>
      <c r="H103" s="171">
        <f>I103+L103</f>
        <v>0</v>
      </c>
      <c r="I103" s="171"/>
      <c r="J103" s="171"/>
      <c r="K103" s="171"/>
      <c r="L103" s="171"/>
      <c r="M103" s="171">
        <f>O103+R103</f>
        <v>0</v>
      </c>
      <c r="N103" s="171"/>
      <c r="O103" s="171"/>
      <c r="P103" s="171"/>
      <c r="Q103" s="171"/>
      <c r="R103" s="171"/>
      <c r="S103" s="171">
        <f>H103+M103</f>
        <v>0</v>
      </c>
      <c r="T103" s="191">
        <f t="shared" si="1"/>
        <v>0</v>
      </c>
    </row>
    <row r="104" spans="1:25" s="2" customFormat="1" ht="31.5" hidden="1" x14ac:dyDescent="0.25">
      <c r="A104" s="91"/>
      <c r="B104" s="91"/>
      <c r="C104" s="99"/>
      <c r="D104" s="189" t="s">
        <v>691</v>
      </c>
      <c r="E104" s="189" t="s">
        <v>169</v>
      </c>
      <c r="F104" s="189"/>
      <c r="G104" s="201" t="s">
        <v>170</v>
      </c>
      <c r="H104" s="171">
        <f>I104+L104</f>
        <v>0</v>
      </c>
      <c r="I104" s="171">
        <f>I105+I108+I110+I112+I113</f>
        <v>0</v>
      </c>
      <c r="J104" s="171">
        <f t="shared" ref="J104:L104" si="69">J105+J108+J110+J112+J113</f>
        <v>0</v>
      </c>
      <c r="K104" s="171">
        <f t="shared" si="69"/>
        <v>0</v>
      </c>
      <c r="L104" s="171">
        <f t="shared" si="69"/>
        <v>0</v>
      </c>
      <c r="M104" s="171">
        <f t="shared" ref="M104:M116" si="70">O104+R104</f>
        <v>0</v>
      </c>
      <c r="N104" s="171">
        <f>N105+N108+N110+N112+N113</f>
        <v>0</v>
      </c>
      <c r="O104" s="171">
        <f t="shared" ref="O104:R104" si="71">O105+O108+O110+O112+O113</f>
        <v>0</v>
      </c>
      <c r="P104" s="171">
        <f t="shared" si="71"/>
        <v>0</v>
      </c>
      <c r="Q104" s="171">
        <f t="shared" si="71"/>
        <v>0</v>
      </c>
      <c r="R104" s="171">
        <f t="shared" si="71"/>
        <v>0</v>
      </c>
      <c r="S104" s="171">
        <f t="shared" ref="S104:S116" si="72">H104+M104</f>
        <v>0</v>
      </c>
      <c r="T104" s="191">
        <f t="shared" si="1"/>
        <v>0</v>
      </c>
    </row>
    <row r="105" spans="1:25" s="2" customFormat="1" ht="71.25" hidden="1" x14ac:dyDescent="0.25">
      <c r="A105" s="91"/>
      <c r="B105" s="91"/>
      <c r="C105" s="99"/>
      <c r="D105" s="301" t="s">
        <v>680</v>
      </c>
      <c r="E105" s="301" t="s">
        <v>605</v>
      </c>
      <c r="F105" s="301"/>
      <c r="G105" s="233" t="s">
        <v>606</v>
      </c>
      <c r="H105" s="171">
        <f t="shared" ref="H105:H116" si="73">I105+L105</f>
        <v>0</v>
      </c>
      <c r="I105" s="171">
        <f>I106+I107</f>
        <v>0</v>
      </c>
      <c r="J105" s="171">
        <f t="shared" ref="J105:L105" si="74">J106+J107</f>
        <v>0</v>
      </c>
      <c r="K105" s="171">
        <f t="shared" si="74"/>
        <v>0</v>
      </c>
      <c r="L105" s="171">
        <f t="shared" si="74"/>
        <v>0</v>
      </c>
      <c r="M105" s="171">
        <f t="shared" si="70"/>
        <v>0</v>
      </c>
      <c r="N105" s="171">
        <f>N106+N107</f>
        <v>0</v>
      </c>
      <c r="O105" s="171">
        <f t="shared" ref="O105:R105" si="75">O106+O107</f>
        <v>0</v>
      </c>
      <c r="P105" s="171">
        <f t="shared" si="75"/>
        <v>0</v>
      </c>
      <c r="Q105" s="171">
        <f t="shared" si="75"/>
        <v>0</v>
      </c>
      <c r="R105" s="171">
        <f t="shared" si="75"/>
        <v>0</v>
      </c>
      <c r="S105" s="171">
        <f t="shared" si="72"/>
        <v>0</v>
      </c>
      <c r="T105" s="191">
        <f t="shared" si="1"/>
        <v>0</v>
      </c>
    </row>
    <row r="106" spans="1:25" s="2" customFormat="1" ht="45" hidden="1" x14ac:dyDescent="0.25">
      <c r="A106" s="91"/>
      <c r="B106" s="91"/>
      <c r="C106" s="99"/>
      <c r="D106" s="232" t="s">
        <v>681</v>
      </c>
      <c r="E106" s="232" t="s">
        <v>607</v>
      </c>
      <c r="F106" s="232" t="s">
        <v>209</v>
      </c>
      <c r="G106" s="128" t="s">
        <v>609</v>
      </c>
      <c r="H106" s="171">
        <f t="shared" si="73"/>
        <v>0</v>
      </c>
      <c r="I106" s="171"/>
      <c r="J106" s="171"/>
      <c r="K106" s="171"/>
      <c r="L106" s="171"/>
      <c r="M106" s="171">
        <f t="shared" si="70"/>
        <v>0</v>
      </c>
      <c r="N106" s="171"/>
      <c r="O106" s="171"/>
      <c r="P106" s="171"/>
      <c r="Q106" s="171"/>
      <c r="R106" s="171"/>
      <c r="S106" s="171">
        <f t="shared" si="72"/>
        <v>0</v>
      </c>
      <c r="T106" s="191">
        <f t="shared" si="1"/>
        <v>0</v>
      </c>
    </row>
    <row r="107" spans="1:25" s="2" customFormat="1" ht="45" hidden="1" x14ac:dyDescent="0.25">
      <c r="A107" s="91"/>
      <c r="B107" s="91"/>
      <c r="C107" s="99"/>
      <c r="D107" s="232" t="s">
        <v>682</v>
      </c>
      <c r="E107" s="232" t="s">
        <v>608</v>
      </c>
      <c r="F107" s="232" t="s">
        <v>209</v>
      </c>
      <c r="G107" s="128" t="s">
        <v>610</v>
      </c>
      <c r="H107" s="171">
        <f t="shared" si="73"/>
        <v>0</v>
      </c>
      <c r="I107" s="171"/>
      <c r="J107" s="171"/>
      <c r="K107" s="171"/>
      <c r="L107" s="171"/>
      <c r="M107" s="171">
        <f t="shared" si="70"/>
        <v>0</v>
      </c>
      <c r="N107" s="171"/>
      <c r="O107" s="171"/>
      <c r="P107" s="171"/>
      <c r="Q107" s="171"/>
      <c r="R107" s="171"/>
      <c r="S107" s="171">
        <f t="shared" si="72"/>
        <v>0</v>
      </c>
      <c r="T107" s="191">
        <f t="shared" si="1"/>
        <v>0</v>
      </c>
    </row>
    <row r="108" spans="1:25" s="2" customFormat="1" ht="60" hidden="1" x14ac:dyDescent="0.25">
      <c r="A108" s="91"/>
      <c r="B108" s="91"/>
      <c r="C108" s="99"/>
      <c r="D108" s="297" t="s">
        <v>683</v>
      </c>
      <c r="E108" s="189" t="s">
        <v>179</v>
      </c>
      <c r="F108" s="297"/>
      <c r="G108" s="60" t="s">
        <v>395</v>
      </c>
      <c r="H108" s="171">
        <f>I108+L108</f>
        <v>0</v>
      </c>
      <c r="I108" s="171">
        <f>I109</f>
        <v>0</v>
      </c>
      <c r="J108" s="171">
        <f t="shared" ref="J108:L108" si="76">J109</f>
        <v>0</v>
      </c>
      <c r="K108" s="171">
        <f t="shared" si="76"/>
        <v>0</v>
      </c>
      <c r="L108" s="171">
        <f t="shared" si="76"/>
        <v>0</v>
      </c>
      <c r="M108" s="171">
        <f t="shared" si="70"/>
        <v>0</v>
      </c>
      <c r="N108" s="171">
        <f>N109</f>
        <v>0</v>
      </c>
      <c r="O108" s="171">
        <f t="shared" ref="O108:R108" si="77">O109</f>
        <v>0</v>
      </c>
      <c r="P108" s="171">
        <f t="shared" si="77"/>
        <v>0</v>
      </c>
      <c r="Q108" s="171">
        <f t="shared" si="77"/>
        <v>0</v>
      </c>
      <c r="R108" s="171">
        <f t="shared" si="77"/>
        <v>0</v>
      </c>
      <c r="S108" s="171">
        <f t="shared" si="72"/>
        <v>0</v>
      </c>
      <c r="T108" s="191">
        <f t="shared" si="1"/>
        <v>0</v>
      </c>
    </row>
    <row r="109" spans="1:25" s="2" customFormat="1" ht="30" hidden="1" x14ac:dyDescent="0.25">
      <c r="A109" s="91"/>
      <c r="B109" s="91"/>
      <c r="C109" s="99"/>
      <c r="D109" s="207" t="s">
        <v>684</v>
      </c>
      <c r="E109" s="207" t="s">
        <v>160</v>
      </c>
      <c r="F109" s="207" t="s">
        <v>27</v>
      </c>
      <c r="G109" s="165" t="s">
        <v>393</v>
      </c>
      <c r="H109" s="171">
        <f>I109+L109</f>
        <v>0</v>
      </c>
      <c r="I109" s="171"/>
      <c r="J109" s="171"/>
      <c r="K109" s="171"/>
      <c r="L109" s="171"/>
      <c r="M109" s="171">
        <f t="shared" si="70"/>
        <v>0</v>
      </c>
      <c r="N109" s="171"/>
      <c r="O109" s="171"/>
      <c r="P109" s="171"/>
      <c r="Q109" s="171"/>
      <c r="R109" s="171"/>
      <c r="S109" s="171">
        <f t="shared" si="72"/>
        <v>0</v>
      </c>
      <c r="T109" s="191">
        <f t="shared" si="1"/>
        <v>0</v>
      </c>
    </row>
    <row r="110" spans="1:25" s="2" customFormat="1" hidden="1" x14ac:dyDescent="0.25">
      <c r="A110" s="91"/>
      <c r="B110" s="91"/>
      <c r="C110" s="99"/>
      <c r="D110" s="297" t="s">
        <v>685</v>
      </c>
      <c r="E110" s="202" t="s">
        <v>409</v>
      </c>
      <c r="F110" s="202"/>
      <c r="G110" s="60" t="s">
        <v>180</v>
      </c>
      <c r="H110" s="171">
        <f t="shared" si="73"/>
        <v>0</v>
      </c>
      <c r="I110" s="171">
        <f>I111</f>
        <v>0</v>
      </c>
      <c r="J110" s="171">
        <f>J111</f>
        <v>0</v>
      </c>
      <c r="K110" s="171">
        <f t="shared" ref="K110:L110" si="78">K111</f>
        <v>0</v>
      </c>
      <c r="L110" s="171">
        <f t="shared" si="78"/>
        <v>0</v>
      </c>
      <c r="M110" s="171">
        <f t="shared" si="70"/>
        <v>0</v>
      </c>
      <c r="N110" s="171">
        <f>N111</f>
        <v>0</v>
      </c>
      <c r="O110" s="171">
        <f t="shared" ref="O110:R110" si="79">O111</f>
        <v>0</v>
      </c>
      <c r="P110" s="171">
        <f t="shared" si="79"/>
        <v>0</v>
      </c>
      <c r="Q110" s="171">
        <f t="shared" si="79"/>
        <v>0</v>
      </c>
      <c r="R110" s="171">
        <f t="shared" si="79"/>
        <v>0</v>
      </c>
      <c r="S110" s="171">
        <f t="shared" si="72"/>
        <v>0</v>
      </c>
      <c r="T110" s="191">
        <f t="shared" si="1"/>
        <v>0</v>
      </c>
    </row>
    <row r="111" spans="1:25" s="2" customFormat="1" ht="45" hidden="1" x14ac:dyDescent="0.25">
      <c r="A111" s="91"/>
      <c r="B111" s="91"/>
      <c r="C111" s="99"/>
      <c r="D111" s="207" t="s">
        <v>686</v>
      </c>
      <c r="E111" s="207" t="s">
        <v>394</v>
      </c>
      <c r="F111" s="207" t="s">
        <v>28</v>
      </c>
      <c r="G111" s="133" t="s">
        <v>725</v>
      </c>
      <c r="H111" s="171">
        <f t="shared" si="73"/>
        <v>0</v>
      </c>
      <c r="I111" s="171"/>
      <c r="J111" s="171"/>
      <c r="K111" s="171"/>
      <c r="L111" s="171"/>
      <c r="M111" s="171">
        <f t="shared" si="70"/>
        <v>0</v>
      </c>
      <c r="N111" s="171"/>
      <c r="O111" s="171"/>
      <c r="P111" s="171"/>
      <c r="Q111" s="171"/>
      <c r="R111" s="171"/>
      <c r="S111" s="171">
        <f t="shared" si="72"/>
        <v>0</v>
      </c>
      <c r="T111" s="191">
        <f t="shared" si="1"/>
        <v>0</v>
      </c>
    </row>
    <row r="112" spans="1:25" s="2" customFormat="1" ht="30" hidden="1" x14ac:dyDescent="0.25">
      <c r="A112" s="91"/>
      <c r="B112" s="91"/>
      <c r="C112" s="99"/>
      <c r="D112" s="207" t="s">
        <v>687</v>
      </c>
      <c r="E112" s="207" t="s">
        <v>396</v>
      </c>
      <c r="F112" s="207" t="s">
        <v>50</v>
      </c>
      <c r="G112" s="180" t="s">
        <v>51</v>
      </c>
      <c r="H112" s="171">
        <f t="shared" si="73"/>
        <v>0</v>
      </c>
      <c r="I112" s="171"/>
      <c r="J112" s="171"/>
      <c r="K112" s="171"/>
      <c r="L112" s="171"/>
      <c r="M112" s="171">
        <f t="shared" si="70"/>
        <v>0</v>
      </c>
      <c r="N112" s="171"/>
      <c r="O112" s="171"/>
      <c r="P112" s="171"/>
      <c r="Q112" s="171"/>
      <c r="R112" s="171"/>
      <c r="S112" s="171">
        <f t="shared" si="72"/>
        <v>0</v>
      </c>
      <c r="T112" s="191">
        <f t="shared" si="1"/>
        <v>0</v>
      </c>
    </row>
    <row r="113" spans="1:21" s="2" customFormat="1" hidden="1" x14ac:dyDescent="0.25">
      <c r="A113" s="91"/>
      <c r="B113" s="91"/>
      <c r="C113" s="99"/>
      <c r="D113" s="207" t="s">
        <v>688</v>
      </c>
      <c r="E113" s="207" t="s">
        <v>161</v>
      </c>
      <c r="F113" s="207"/>
      <c r="G113" s="208" t="s">
        <v>410</v>
      </c>
      <c r="H113" s="171">
        <f t="shared" si="73"/>
        <v>0</v>
      </c>
      <c r="I113" s="171">
        <f>I114+I115</f>
        <v>0</v>
      </c>
      <c r="J113" s="171">
        <f t="shared" ref="J113:L113" si="80">J114+J115</f>
        <v>0</v>
      </c>
      <c r="K113" s="171">
        <f t="shared" si="80"/>
        <v>0</v>
      </c>
      <c r="L113" s="171">
        <f t="shared" si="80"/>
        <v>0</v>
      </c>
      <c r="M113" s="171">
        <f t="shared" si="70"/>
        <v>0</v>
      </c>
      <c r="N113" s="171">
        <f>N114+N115</f>
        <v>0</v>
      </c>
      <c r="O113" s="171">
        <f t="shared" ref="O113:R113" si="81">O114+O115</f>
        <v>0</v>
      </c>
      <c r="P113" s="171">
        <f t="shared" si="81"/>
        <v>0</v>
      </c>
      <c r="Q113" s="171">
        <f t="shared" si="81"/>
        <v>0</v>
      </c>
      <c r="R113" s="171">
        <f t="shared" si="81"/>
        <v>0</v>
      </c>
      <c r="S113" s="171">
        <f t="shared" si="72"/>
        <v>0</v>
      </c>
      <c r="T113" s="191">
        <f t="shared" si="1"/>
        <v>0</v>
      </c>
    </row>
    <row r="114" spans="1:21" s="2" customFormat="1" ht="47.25" hidden="1" x14ac:dyDescent="0.25">
      <c r="A114" s="91"/>
      <c r="B114" s="91"/>
      <c r="C114" s="99"/>
      <c r="D114" s="297" t="s">
        <v>689</v>
      </c>
      <c r="E114" s="297" t="s">
        <v>397</v>
      </c>
      <c r="F114" s="166" t="s">
        <v>21</v>
      </c>
      <c r="G114" s="208" t="s">
        <v>398</v>
      </c>
      <c r="H114" s="171">
        <f t="shared" si="73"/>
        <v>0</v>
      </c>
      <c r="I114" s="171"/>
      <c r="J114" s="171"/>
      <c r="K114" s="171"/>
      <c r="L114" s="171"/>
      <c r="M114" s="171">
        <f t="shared" si="70"/>
        <v>0</v>
      </c>
      <c r="N114" s="171"/>
      <c r="O114" s="171"/>
      <c r="P114" s="171"/>
      <c r="Q114" s="171"/>
      <c r="R114" s="171"/>
      <c r="S114" s="171">
        <f t="shared" si="72"/>
        <v>0</v>
      </c>
      <c r="T114" s="191">
        <f t="shared" si="1"/>
        <v>0</v>
      </c>
    </row>
    <row r="115" spans="1:21" s="2" customFormat="1" ht="30" hidden="1" x14ac:dyDescent="0.25">
      <c r="A115" s="91"/>
      <c r="B115" s="91"/>
      <c r="C115" s="99"/>
      <c r="D115" s="193" t="s">
        <v>690</v>
      </c>
      <c r="E115" s="297" t="s">
        <v>399</v>
      </c>
      <c r="F115" s="297" t="s">
        <v>21</v>
      </c>
      <c r="G115" s="59" t="s">
        <v>400</v>
      </c>
      <c r="H115" s="171">
        <f t="shared" si="73"/>
        <v>0</v>
      </c>
      <c r="I115" s="171"/>
      <c r="J115" s="171"/>
      <c r="K115" s="171"/>
      <c r="L115" s="171"/>
      <c r="M115" s="171">
        <f t="shared" si="70"/>
        <v>0</v>
      </c>
      <c r="N115" s="171"/>
      <c r="O115" s="171"/>
      <c r="P115" s="171"/>
      <c r="Q115" s="171"/>
      <c r="R115" s="171"/>
      <c r="S115" s="171">
        <f t="shared" si="72"/>
        <v>0</v>
      </c>
      <c r="T115" s="191">
        <f t="shared" si="1"/>
        <v>0</v>
      </c>
    </row>
    <row r="116" spans="1:21" s="2" customFormat="1" hidden="1" x14ac:dyDescent="0.25">
      <c r="A116" s="91"/>
      <c r="B116" s="91"/>
      <c r="C116" s="99"/>
      <c r="D116" s="297"/>
      <c r="E116" s="297"/>
      <c r="F116" s="297"/>
      <c r="G116" s="59"/>
      <c r="H116" s="171">
        <f t="shared" si="73"/>
        <v>0</v>
      </c>
      <c r="I116" s="171"/>
      <c r="J116" s="171"/>
      <c r="K116" s="171"/>
      <c r="L116" s="171"/>
      <c r="M116" s="171">
        <f t="shared" si="70"/>
        <v>0</v>
      </c>
      <c r="N116" s="171"/>
      <c r="O116" s="171"/>
      <c r="P116" s="171"/>
      <c r="Q116" s="171"/>
      <c r="R116" s="171"/>
      <c r="S116" s="171">
        <f t="shared" si="72"/>
        <v>0</v>
      </c>
      <c r="T116" s="191">
        <f t="shared" si="1"/>
        <v>0</v>
      </c>
    </row>
    <row r="117" spans="1:21" s="3" customFormat="1" ht="20.25" hidden="1" customHeight="1" x14ac:dyDescent="0.25">
      <c r="A117" s="89"/>
      <c r="B117" s="89"/>
      <c r="C117" s="100"/>
      <c r="D117" s="189" t="s">
        <v>514</v>
      </c>
      <c r="E117" s="189" t="s">
        <v>430</v>
      </c>
      <c r="F117" s="189"/>
      <c r="G117" s="190" t="s">
        <v>477</v>
      </c>
      <c r="H117" s="170">
        <f>I117+L117</f>
        <v>0</v>
      </c>
      <c r="I117" s="170">
        <f>I118+I120</f>
        <v>0</v>
      </c>
      <c r="J117" s="170">
        <f t="shared" ref="J117:R117" si="82">J118+J120</f>
        <v>0</v>
      </c>
      <c r="K117" s="170">
        <f t="shared" si="82"/>
        <v>0</v>
      </c>
      <c r="L117" s="170">
        <f t="shared" si="82"/>
        <v>0</v>
      </c>
      <c r="M117" s="170">
        <f t="shared" si="82"/>
        <v>0</v>
      </c>
      <c r="N117" s="170">
        <f t="shared" si="82"/>
        <v>0</v>
      </c>
      <c r="O117" s="170">
        <f t="shared" si="82"/>
        <v>0</v>
      </c>
      <c r="P117" s="170">
        <f t="shared" si="82"/>
        <v>0</v>
      </c>
      <c r="Q117" s="170">
        <f t="shared" si="82"/>
        <v>0</v>
      </c>
      <c r="R117" s="170">
        <f t="shared" si="82"/>
        <v>0</v>
      </c>
      <c r="S117" s="170">
        <f>S118+S120</f>
        <v>0</v>
      </c>
      <c r="T117" s="191">
        <f t="shared" si="1"/>
        <v>0</v>
      </c>
      <c r="U117" s="215">
        <f>M117-N117</f>
        <v>0</v>
      </c>
    </row>
    <row r="118" spans="1:21" s="3" customFormat="1" ht="31.5" hidden="1" x14ac:dyDescent="0.25">
      <c r="A118" s="89" t="s">
        <v>218</v>
      </c>
      <c r="B118" s="89" t="s">
        <v>217</v>
      </c>
      <c r="C118" s="100"/>
      <c r="D118" s="189" t="s">
        <v>503</v>
      </c>
      <c r="E118" s="189" t="s">
        <v>286</v>
      </c>
      <c r="F118" s="189"/>
      <c r="G118" s="190" t="s">
        <v>464</v>
      </c>
      <c r="H118" s="170">
        <f t="shared" si="57"/>
        <v>0</v>
      </c>
      <c r="I118" s="170">
        <f>SUM(I119)</f>
        <v>0</v>
      </c>
      <c r="J118" s="170">
        <f t="shared" ref="J118:S118" si="83">SUM(J119)</f>
        <v>0</v>
      </c>
      <c r="K118" s="170">
        <f t="shared" si="83"/>
        <v>0</v>
      </c>
      <c r="L118" s="170">
        <f t="shared" si="83"/>
        <v>0</v>
      </c>
      <c r="M118" s="170">
        <f t="shared" si="83"/>
        <v>0</v>
      </c>
      <c r="N118" s="170">
        <f>SUM(N119)</f>
        <v>0</v>
      </c>
      <c r="O118" s="170">
        <f>SUM(O119)</f>
        <v>0</v>
      </c>
      <c r="P118" s="170">
        <f>SUM(P119)</f>
        <v>0</v>
      </c>
      <c r="Q118" s="170">
        <f t="shared" si="83"/>
        <v>0</v>
      </c>
      <c r="R118" s="170">
        <f t="shared" si="83"/>
        <v>0</v>
      </c>
      <c r="S118" s="170">
        <f t="shared" si="83"/>
        <v>0</v>
      </c>
      <c r="T118" s="191">
        <f t="shared" si="1"/>
        <v>0</v>
      </c>
    </row>
    <row r="119" spans="1:21" s="2" customFormat="1" ht="33" hidden="1" customHeight="1" x14ac:dyDescent="0.25">
      <c r="A119" s="91" t="s">
        <v>159</v>
      </c>
      <c r="B119" s="91" t="s">
        <v>158</v>
      </c>
      <c r="C119" s="99" t="s">
        <v>42</v>
      </c>
      <c r="D119" s="297" t="s">
        <v>504</v>
      </c>
      <c r="E119" s="297" t="s">
        <v>505</v>
      </c>
      <c r="F119" s="297" t="s">
        <v>39</v>
      </c>
      <c r="G119" s="190" t="s">
        <v>506</v>
      </c>
      <c r="H119" s="171">
        <f>I119+L119</f>
        <v>0</v>
      </c>
      <c r="I119" s="171"/>
      <c r="J119" s="171"/>
      <c r="K119" s="171"/>
      <c r="L119" s="171"/>
      <c r="M119" s="171">
        <f>O119+R119</f>
        <v>0</v>
      </c>
      <c r="N119" s="171"/>
      <c r="O119" s="171"/>
      <c r="P119" s="171"/>
      <c r="Q119" s="171"/>
      <c r="R119" s="171"/>
      <c r="S119" s="171">
        <f>H119+M119</f>
        <v>0</v>
      </c>
      <c r="T119" s="191">
        <f t="shared" si="1"/>
        <v>0</v>
      </c>
    </row>
    <row r="120" spans="1:21" s="2" customFormat="1" ht="33" hidden="1" customHeight="1" x14ac:dyDescent="0.25">
      <c r="A120" s="89" t="s">
        <v>220</v>
      </c>
      <c r="B120" s="89" t="s">
        <v>212</v>
      </c>
      <c r="C120" s="100"/>
      <c r="D120" s="189" t="s">
        <v>1007</v>
      </c>
      <c r="E120" s="189" t="s">
        <v>443</v>
      </c>
      <c r="F120" s="189"/>
      <c r="G120" s="190" t="s">
        <v>533</v>
      </c>
      <c r="H120" s="170">
        <f>I120+L120</f>
        <v>0</v>
      </c>
      <c r="I120" s="170">
        <f>I121</f>
        <v>0</v>
      </c>
      <c r="J120" s="170">
        <f t="shared" ref="J120:L120" si="84">J121</f>
        <v>0</v>
      </c>
      <c r="K120" s="170">
        <f t="shared" si="84"/>
        <v>0</v>
      </c>
      <c r="L120" s="170">
        <f t="shared" si="84"/>
        <v>0</v>
      </c>
      <c r="M120" s="170">
        <f t="shared" ref="M120:S120" si="85">M121+M124</f>
        <v>0</v>
      </c>
      <c r="N120" s="170">
        <f t="shared" si="85"/>
        <v>0</v>
      </c>
      <c r="O120" s="170">
        <f t="shared" si="85"/>
        <v>0</v>
      </c>
      <c r="P120" s="170">
        <f t="shared" si="85"/>
        <v>0</v>
      </c>
      <c r="Q120" s="170">
        <f t="shared" si="85"/>
        <v>0</v>
      </c>
      <c r="R120" s="170">
        <f t="shared" si="85"/>
        <v>0</v>
      </c>
      <c r="S120" s="170">
        <f t="shared" si="85"/>
        <v>0</v>
      </c>
      <c r="T120" s="191">
        <f t="shared" ref="T120" si="86">SUM(H120:R120)</f>
        <v>0</v>
      </c>
      <c r="U120" s="215">
        <f t="shared" ref="U120:U121" si="87">M120-N120</f>
        <v>0</v>
      </c>
    </row>
    <row r="121" spans="1:21" s="39" customFormat="1" ht="31.5" hidden="1" x14ac:dyDescent="0.25">
      <c r="A121" s="313"/>
      <c r="B121" s="313"/>
      <c r="C121" s="314"/>
      <c r="D121" s="202" t="s">
        <v>1008</v>
      </c>
      <c r="E121" s="202" t="s">
        <v>535</v>
      </c>
      <c r="F121" s="202" t="s">
        <v>42</v>
      </c>
      <c r="G121" s="315" t="s">
        <v>864</v>
      </c>
      <c r="H121" s="171">
        <f>I121+L121</f>
        <v>0</v>
      </c>
      <c r="I121" s="171"/>
      <c r="J121" s="171"/>
      <c r="K121" s="171"/>
      <c r="L121" s="171"/>
      <c r="M121" s="171">
        <f>O121+R121</f>
        <v>0</v>
      </c>
      <c r="N121" s="171"/>
      <c r="O121" s="171"/>
      <c r="P121" s="171"/>
      <c r="Q121" s="171"/>
      <c r="R121" s="171"/>
      <c r="S121" s="171">
        <f>H121+M121</f>
        <v>0</v>
      </c>
      <c r="T121" s="191">
        <f t="shared" ref="T121:T125" si="88">SUM(H121:R121)</f>
        <v>0</v>
      </c>
      <c r="U121" s="215">
        <f t="shared" si="87"/>
        <v>0</v>
      </c>
    </row>
    <row r="122" spans="1:21" s="2" customFormat="1" hidden="1" x14ac:dyDescent="0.25">
      <c r="A122" s="92" t="s">
        <v>155</v>
      </c>
      <c r="B122" s="92" t="s">
        <v>154</v>
      </c>
      <c r="C122" s="101" t="s">
        <v>48</v>
      </c>
      <c r="D122" s="210"/>
      <c r="E122" s="210"/>
      <c r="F122" s="210"/>
      <c r="G122" s="60"/>
      <c r="H122" s="171"/>
      <c r="I122" s="171"/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  <c r="T122" s="191">
        <f t="shared" si="88"/>
        <v>0</v>
      </c>
    </row>
    <row r="123" spans="1:21" s="2" customFormat="1" ht="33" hidden="1" customHeight="1" x14ac:dyDescent="0.25">
      <c r="A123" s="91"/>
      <c r="B123" s="91"/>
      <c r="C123" s="99"/>
      <c r="D123" s="297"/>
      <c r="E123" s="297"/>
      <c r="F123" s="297"/>
      <c r="G123" s="60"/>
      <c r="H123" s="171"/>
      <c r="I123" s="171"/>
      <c r="J123" s="171"/>
      <c r="K123" s="171"/>
      <c r="L123" s="171"/>
      <c r="M123" s="171"/>
      <c r="N123" s="171"/>
      <c r="O123" s="171"/>
      <c r="P123" s="171"/>
      <c r="Q123" s="171"/>
      <c r="R123" s="171"/>
      <c r="S123" s="171"/>
      <c r="T123" s="191">
        <f t="shared" si="88"/>
        <v>0</v>
      </c>
    </row>
    <row r="124" spans="1:21" s="2" customFormat="1" ht="33" hidden="1" customHeight="1" x14ac:dyDescent="0.25">
      <c r="A124" s="91"/>
      <c r="B124" s="91"/>
      <c r="C124" s="99"/>
      <c r="D124" s="297"/>
      <c r="E124" s="297"/>
      <c r="F124" s="297"/>
      <c r="G124" s="60"/>
      <c r="H124" s="171"/>
      <c r="I124" s="171"/>
      <c r="J124" s="171"/>
      <c r="K124" s="171"/>
      <c r="L124" s="171"/>
      <c r="M124" s="171"/>
      <c r="N124" s="171"/>
      <c r="O124" s="171"/>
      <c r="P124" s="171"/>
      <c r="Q124" s="171"/>
      <c r="R124" s="171"/>
      <c r="S124" s="171"/>
      <c r="T124" s="191">
        <f t="shared" si="88"/>
        <v>0</v>
      </c>
    </row>
    <row r="125" spans="1:21" s="2" customFormat="1" ht="33" hidden="1" customHeight="1" x14ac:dyDescent="0.25">
      <c r="A125" s="91"/>
      <c r="B125" s="91"/>
      <c r="C125" s="99"/>
      <c r="D125" s="297"/>
      <c r="E125" s="297"/>
      <c r="F125" s="297"/>
      <c r="G125" s="60"/>
      <c r="H125" s="171"/>
      <c r="I125" s="171"/>
      <c r="J125" s="171"/>
      <c r="K125" s="171"/>
      <c r="L125" s="171"/>
      <c r="M125" s="171"/>
      <c r="N125" s="171"/>
      <c r="O125" s="171"/>
      <c r="P125" s="171"/>
      <c r="Q125" s="171"/>
      <c r="R125" s="171"/>
      <c r="S125" s="171"/>
      <c r="T125" s="191">
        <f t="shared" si="88"/>
        <v>0</v>
      </c>
    </row>
    <row r="126" spans="1:21" s="3" customFormat="1" hidden="1" x14ac:dyDescent="0.25">
      <c r="A126" s="89"/>
      <c r="B126" s="94"/>
      <c r="C126" s="119"/>
      <c r="D126" s="189" t="s">
        <v>332</v>
      </c>
      <c r="E126" s="214" t="s">
        <v>204</v>
      </c>
      <c r="F126" s="214"/>
      <c r="G126" s="135" t="s">
        <v>458</v>
      </c>
      <c r="H126" s="170">
        <f>H127</f>
        <v>0</v>
      </c>
      <c r="I126" s="170">
        <f t="shared" ref="I126:S128" si="89">I127</f>
        <v>0</v>
      </c>
      <c r="J126" s="170">
        <f t="shared" si="89"/>
        <v>0</v>
      </c>
      <c r="K126" s="170">
        <f t="shared" si="89"/>
        <v>0</v>
      </c>
      <c r="L126" s="170">
        <f t="shared" si="89"/>
        <v>0</v>
      </c>
      <c r="M126" s="170">
        <f>M127</f>
        <v>0</v>
      </c>
      <c r="N126" s="170">
        <f>N127</f>
        <v>0</v>
      </c>
      <c r="O126" s="170">
        <f>O127</f>
        <v>0</v>
      </c>
      <c r="P126" s="170">
        <f t="shared" si="89"/>
        <v>0</v>
      </c>
      <c r="Q126" s="170">
        <f t="shared" si="89"/>
        <v>0</v>
      </c>
      <c r="R126" s="170">
        <f t="shared" si="89"/>
        <v>0</v>
      </c>
      <c r="S126" s="170">
        <f t="shared" si="89"/>
        <v>0</v>
      </c>
      <c r="T126" s="191">
        <f t="shared" si="1"/>
        <v>0</v>
      </c>
    </row>
    <row r="127" spans="1:21" s="2" customFormat="1" ht="28.5" hidden="1" x14ac:dyDescent="0.25">
      <c r="A127" s="89" t="s">
        <v>220</v>
      </c>
      <c r="B127" s="89" t="s">
        <v>212</v>
      </c>
      <c r="C127" s="100"/>
      <c r="D127" s="189" t="s">
        <v>507</v>
      </c>
      <c r="E127" s="189" t="s">
        <v>457</v>
      </c>
      <c r="F127" s="189"/>
      <c r="G127" s="134" t="s">
        <v>459</v>
      </c>
      <c r="H127" s="170">
        <f>I127+L127</f>
        <v>0</v>
      </c>
      <c r="I127" s="170">
        <f>I128</f>
        <v>0</v>
      </c>
      <c r="J127" s="170">
        <f t="shared" si="89"/>
        <v>0</v>
      </c>
      <c r="K127" s="170">
        <f t="shared" si="89"/>
        <v>0</v>
      </c>
      <c r="L127" s="170">
        <f t="shared" si="89"/>
        <v>0</v>
      </c>
      <c r="M127" s="170">
        <f>M128+M131</f>
        <v>0</v>
      </c>
      <c r="N127" s="170">
        <f t="shared" ref="N127:S127" si="90">N128+N131</f>
        <v>0</v>
      </c>
      <c r="O127" s="170">
        <f t="shared" si="90"/>
        <v>0</v>
      </c>
      <c r="P127" s="170">
        <f t="shared" si="90"/>
        <v>0</v>
      </c>
      <c r="Q127" s="170">
        <f t="shared" si="90"/>
        <v>0</v>
      </c>
      <c r="R127" s="170">
        <f t="shared" si="90"/>
        <v>0</v>
      </c>
      <c r="S127" s="170">
        <f t="shared" si="90"/>
        <v>0</v>
      </c>
      <c r="T127" s="191">
        <f t="shared" si="1"/>
        <v>0</v>
      </c>
    </row>
    <row r="128" spans="1:21" s="2" customFormat="1" ht="42.75" hidden="1" x14ac:dyDescent="0.25">
      <c r="A128" s="89"/>
      <c r="B128" s="89"/>
      <c r="C128" s="100"/>
      <c r="D128" s="189" t="s">
        <v>508</v>
      </c>
      <c r="E128" s="189" t="s">
        <v>460</v>
      </c>
      <c r="F128" s="189"/>
      <c r="G128" s="134" t="s">
        <v>461</v>
      </c>
      <c r="H128" s="170">
        <f>I128+L128</f>
        <v>0</v>
      </c>
      <c r="I128" s="170">
        <f t="shared" ref="I128" si="91">I129</f>
        <v>0</v>
      </c>
      <c r="J128" s="170">
        <f t="shared" si="89"/>
        <v>0</v>
      </c>
      <c r="K128" s="170">
        <f t="shared" si="89"/>
        <v>0</v>
      </c>
      <c r="L128" s="170">
        <f t="shared" si="89"/>
        <v>0</v>
      </c>
      <c r="M128" s="170">
        <f>M129</f>
        <v>0</v>
      </c>
      <c r="N128" s="170">
        <f>N129</f>
        <v>0</v>
      </c>
      <c r="O128" s="170">
        <f>O129</f>
        <v>0</v>
      </c>
      <c r="P128" s="170">
        <f t="shared" si="89"/>
        <v>0</v>
      </c>
      <c r="Q128" s="170">
        <f t="shared" si="89"/>
        <v>0</v>
      </c>
      <c r="R128" s="170">
        <f t="shared" si="89"/>
        <v>0</v>
      </c>
      <c r="S128" s="170">
        <f t="shared" si="89"/>
        <v>0</v>
      </c>
      <c r="T128" s="191">
        <f t="shared" ref="T128:T203" si="92">SUM(H128:R128)</f>
        <v>0</v>
      </c>
    </row>
    <row r="129" spans="1:23" s="2" customFormat="1" hidden="1" x14ac:dyDescent="0.25">
      <c r="A129" s="92" t="s">
        <v>155</v>
      </c>
      <c r="B129" s="92" t="s">
        <v>154</v>
      </c>
      <c r="C129" s="101" t="s">
        <v>48</v>
      </c>
      <c r="D129" s="210" t="s">
        <v>509</v>
      </c>
      <c r="E129" s="210" t="s">
        <v>510</v>
      </c>
      <c r="F129" s="210" t="s">
        <v>48</v>
      </c>
      <c r="G129" s="60" t="s">
        <v>47</v>
      </c>
      <c r="H129" s="171">
        <f t="shared" si="57"/>
        <v>0</v>
      </c>
      <c r="I129" s="171"/>
      <c r="J129" s="171"/>
      <c r="K129" s="171"/>
      <c r="L129" s="171"/>
      <c r="M129" s="171">
        <f>O129+R129</f>
        <v>0</v>
      </c>
      <c r="N129" s="171"/>
      <c r="O129" s="171"/>
      <c r="P129" s="171"/>
      <c r="Q129" s="171"/>
      <c r="R129" s="171"/>
      <c r="S129" s="171">
        <f>H129+M129</f>
        <v>0</v>
      </c>
      <c r="T129" s="191">
        <f t="shared" si="92"/>
        <v>0</v>
      </c>
    </row>
    <row r="130" spans="1:23" s="2" customFormat="1" hidden="1" x14ac:dyDescent="0.25">
      <c r="A130" s="92"/>
      <c r="B130" s="92"/>
      <c r="C130" s="101"/>
      <c r="D130" s="210"/>
      <c r="E130" s="210"/>
      <c r="F130" s="210"/>
      <c r="G130" s="60"/>
      <c r="H130" s="171"/>
      <c r="I130" s="171"/>
      <c r="J130" s="171"/>
      <c r="K130" s="171"/>
      <c r="L130" s="171"/>
      <c r="M130" s="171"/>
      <c r="N130" s="171"/>
      <c r="O130" s="171"/>
      <c r="P130" s="171"/>
      <c r="Q130" s="171"/>
      <c r="R130" s="171"/>
      <c r="S130" s="171"/>
      <c r="T130" s="191">
        <f t="shared" si="92"/>
        <v>0</v>
      </c>
    </row>
    <row r="131" spans="1:23" s="2" customFormat="1" ht="30" hidden="1" x14ac:dyDescent="0.25">
      <c r="A131" s="91" t="s">
        <v>156</v>
      </c>
      <c r="B131" s="91" t="s">
        <v>157</v>
      </c>
      <c r="C131" s="99" t="s">
        <v>49</v>
      </c>
      <c r="D131" s="297" t="s">
        <v>511</v>
      </c>
      <c r="E131" s="297" t="s">
        <v>512</v>
      </c>
      <c r="F131" s="297" t="s">
        <v>49</v>
      </c>
      <c r="G131" s="59" t="s">
        <v>513</v>
      </c>
      <c r="H131" s="171">
        <f t="shared" si="57"/>
        <v>0</v>
      </c>
      <c r="I131" s="171"/>
      <c r="J131" s="171"/>
      <c r="K131" s="171"/>
      <c r="L131" s="171"/>
      <c r="M131" s="171">
        <f>O131+R131</f>
        <v>0</v>
      </c>
      <c r="N131" s="171"/>
      <c r="O131" s="171"/>
      <c r="P131" s="171"/>
      <c r="Q131" s="171"/>
      <c r="R131" s="171"/>
      <c r="S131" s="171">
        <f>H131+M131</f>
        <v>0</v>
      </c>
      <c r="T131" s="191">
        <f t="shared" si="92"/>
        <v>0</v>
      </c>
    </row>
    <row r="132" spans="1:23" s="2" customFormat="1" hidden="1" x14ac:dyDescent="0.25">
      <c r="A132" s="91"/>
      <c r="B132" s="91"/>
      <c r="C132" s="99"/>
      <c r="D132" s="189" t="s">
        <v>900</v>
      </c>
      <c r="E132" s="189" t="s">
        <v>437</v>
      </c>
      <c r="F132" s="189"/>
      <c r="G132" s="205" t="s">
        <v>438</v>
      </c>
      <c r="H132" s="170">
        <f>I132+L132</f>
        <v>0</v>
      </c>
      <c r="I132" s="170">
        <f>SUM(I133:I135)</f>
        <v>0</v>
      </c>
      <c r="J132" s="170">
        <f t="shared" ref="J132:S132" si="93">SUM(J133:J135)</f>
        <v>0</v>
      </c>
      <c r="K132" s="170">
        <f t="shared" si="93"/>
        <v>0</v>
      </c>
      <c r="L132" s="170">
        <f t="shared" si="93"/>
        <v>0</v>
      </c>
      <c r="M132" s="170">
        <f t="shared" si="93"/>
        <v>0</v>
      </c>
      <c r="N132" s="170">
        <f t="shared" si="93"/>
        <v>0</v>
      </c>
      <c r="O132" s="170">
        <f t="shared" si="93"/>
        <v>0</v>
      </c>
      <c r="P132" s="170">
        <f t="shared" si="93"/>
        <v>0</v>
      </c>
      <c r="Q132" s="170">
        <f t="shared" si="93"/>
        <v>0</v>
      </c>
      <c r="R132" s="170">
        <f t="shared" si="93"/>
        <v>0</v>
      </c>
      <c r="S132" s="170">
        <f t="shared" si="93"/>
        <v>0</v>
      </c>
      <c r="T132" s="191">
        <f t="shared" si="92"/>
        <v>0</v>
      </c>
      <c r="U132" s="215">
        <f t="shared" ref="U132:U133" si="94">M132-N132</f>
        <v>0</v>
      </c>
      <c r="V132" s="198">
        <f>M132-N132</f>
        <v>0</v>
      </c>
    </row>
    <row r="133" spans="1:23" s="2" customFormat="1" ht="78.75" hidden="1" x14ac:dyDescent="0.25">
      <c r="A133" s="91"/>
      <c r="B133" s="91"/>
      <c r="C133" s="99"/>
      <c r="D133" s="202" t="s">
        <v>899</v>
      </c>
      <c r="E133" s="297" t="s">
        <v>854</v>
      </c>
      <c r="F133" s="297" t="s">
        <v>37</v>
      </c>
      <c r="G133" s="208" t="s">
        <v>852</v>
      </c>
      <c r="H133" s="171">
        <f t="shared" si="57"/>
        <v>0</v>
      </c>
      <c r="I133" s="170"/>
      <c r="J133" s="170"/>
      <c r="K133" s="170"/>
      <c r="L133" s="170"/>
      <c r="M133" s="171">
        <f>O133+R133</f>
        <v>0</v>
      </c>
      <c r="N133" s="171"/>
      <c r="O133" s="171"/>
      <c r="P133" s="171"/>
      <c r="Q133" s="171"/>
      <c r="R133" s="171"/>
      <c r="S133" s="171">
        <f>H133+M133</f>
        <v>0</v>
      </c>
      <c r="T133" s="191">
        <f t="shared" si="92"/>
        <v>0</v>
      </c>
      <c r="U133" s="215">
        <f t="shared" si="94"/>
        <v>0</v>
      </c>
    </row>
    <row r="134" spans="1:23" s="2" customFormat="1" ht="41.25" hidden="1" customHeight="1" x14ac:dyDescent="0.25">
      <c r="A134" s="91"/>
      <c r="B134" s="91"/>
      <c r="C134" s="99"/>
      <c r="D134" s="202" t="s">
        <v>982</v>
      </c>
      <c r="E134" s="297" t="s">
        <v>406</v>
      </c>
      <c r="F134" s="297" t="s">
        <v>37</v>
      </c>
      <c r="G134" s="208" t="s">
        <v>895</v>
      </c>
      <c r="H134" s="171">
        <f t="shared" si="57"/>
        <v>0</v>
      </c>
      <c r="I134" s="170"/>
      <c r="J134" s="170"/>
      <c r="K134" s="170"/>
      <c r="L134" s="170"/>
      <c r="M134" s="171">
        <f>O134+R134</f>
        <v>0</v>
      </c>
      <c r="N134" s="171"/>
      <c r="O134" s="171"/>
      <c r="P134" s="171"/>
      <c r="Q134" s="171"/>
      <c r="R134" s="171"/>
      <c r="S134" s="171">
        <f>H134+M134</f>
        <v>0</v>
      </c>
      <c r="T134" s="191">
        <f t="shared" si="92"/>
        <v>0</v>
      </c>
      <c r="V134" s="198">
        <f>M134-N134</f>
        <v>0</v>
      </c>
    </row>
    <row r="135" spans="1:23" s="2" customFormat="1" ht="90" hidden="1" x14ac:dyDescent="0.25">
      <c r="A135" s="91"/>
      <c r="B135" s="91"/>
      <c r="C135" s="99"/>
      <c r="D135" s="202" t="s">
        <v>923</v>
      </c>
      <c r="E135" s="297" t="s">
        <v>924</v>
      </c>
      <c r="F135" s="297" t="s">
        <v>37</v>
      </c>
      <c r="G135" s="59" t="s">
        <v>925</v>
      </c>
      <c r="H135" s="171">
        <f t="shared" si="57"/>
        <v>0</v>
      </c>
      <c r="I135" s="171"/>
      <c r="J135" s="171"/>
      <c r="K135" s="171"/>
      <c r="L135" s="171"/>
      <c r="M135" s="171"/>
      <c r="N135" s="171"/>
      <c r="O135" s="171"/>
      <c r="P135" s="171"/>
      <c r="Q135" s="171"/>
      <c r="R135" s="171"/>
      <c r="S135" s="171">
        <f t="shared" ref="S135:S158" si="95">H135+M135</f>
        <v>0</v>
      </c>
      <c r="T135" s="191">
        <f t="shared" si="92"/>
        <v>0</v>
      </c>
    </row>
    <row r="136" spans="1:23" s="2" customFormat="1" ht="31.5" x14ac:dyDescent="0.25">
      <c r="A136" s="91"/>
      <c r="B136" s="91"/>
      <c r="C136" s="99"/>
      <c r="D136" s="189" t="s">
        <v>838</v>
      </c>
      <c r="E136" s="189"/>
      <c r="F136" s="189"/>
      <c r="G136" s="205" t="s">
        <v>855</v>
      </c>
      <c r="H136" s="170">
        <f t="shared" ref="H136:H144" si="96">I136+L136</f>
        <v>53740873</v>
      </c>
      <c r="I136" s="170">
        <f>I137</f>
        <v>33615000</v>
      </c>
      <c r="J136" s="170">
        <f t="shared" ref="J136:R136" si="97">J137</f>
        <v>1810840</v>
      </c>
      <c r="K136" s="170">
        <f t="shared" si="97"/>
        <v>2400</v>
      </c>
      <c r="L136" s="170">
        <f t="shared" si="97"/>
        <v>20125873</v>
      </c>
      <c r="M136" s="170">
        <f t="shared" si="97"/>
        <v>0</v>
      </c>
      <c r="N136" s="170">
        <f t="shared" si="97"/>
        <v>0</v>
      </c>
      <c r="O136" s="170">
        <f t="shared" si="97"/>
        <v>0</v>
      </c>
      <c r="P136" s="170">
        <f t="shared" si="97"/>
        <v>0</v>
      </c>
      <c r="Q136" s="170">
        <f t="shared" si="97"/>
        <v>0</v>
      </c>
      <c r="R136" s="170">
        <f t="shared" si="97"/>
        <v>0</v>
      </c>
      <c r="S136" s="170">
        <f t="shared" si="95"/>
        <v>53740873</v>
      </c>
      <c r="T136" s="191">
        <f t="shared" si="92"/>
        <v>109294986</v>
      </c>
      <c r="U136" s="215">
        <f t="shared" ref="U136:U137" si="98">M136-N136</f>
        <v>0</v>
      </c>
      <c r="V136" s="198">
        <f t="shared" ref="V136:V137" si="99">M136-N136</f>
        <v>0</v>
      </c>
      <c r="W136" s="271">
        <f t="shared" ref="W136:W137" si="100">S136-(H136+M136)</f>
        <v>0</v>
      </c>
    </row>
    <row r="137" spans="1:23" s="2" customFormat="1" ht="30" x14ac:dyDescent="0.25">
      <c r="A137" s="91"/>
      <c r="B137" s="91"/>
      <c r="C137" s="99"/>
      <c r="D137" s="189" t="s">
        <v>839</v>
      </c>
      <c r="E137" s="189"/>
      <c r="F137" s="189"/>
      <c r="G137" s="59" t="s">
        <v>855</v>
      </c>
      <c r="H137" s="171">
        <f t="shared" si="96"/>
        <v>53740873</v>
      </c>
      <c r="I137" s="171">
        <f>I138+I140+I152</f>
        <v>33615000</v>
      </c>
      <c r="J137" s="171">
        <f t="shared" ref="J137:R137" si="101">J138+J140+J152</f>
        <v>1810840</v>
      </c>
      <c r="K137" s="171">
        <f t="shared" si="101"/>
        <v>2400</v>
      </c>
      <c r="L137" s="171">
        <f t="shared" si="101"/>
        <v>20125873</v>
      </c>
      <c r="M137" s="171">
        <f t="shared" si="101"/>
        <v>0</v>
      </c>
      <c r="N137" s="171">
        <f t="shared" si="101"/>
        <v>0</v>
      </c>
      <c r="O137" s="171">
        <f t="shared" si="101"/>
        <v>0</v>
      </c>
      <c r="P137" s="171">
        <f t="shared" si="101"/>
        <v>0</v>
      </c>
      <c r="Q137" s="171">
        <f t="shared" si="101"/>
        <v>0</v>
      </c>
      <c r="R137" s="171">
        <f t="shared" si="101"/>
        <v>0</v>
      </c>
      <c r="S137" s="171">
        <f>H137+M137</f>
        <v>53740873</v>
      </c>
      <c r="T137" s="191">
        <f t="shared" si="92"/>
        <v>109294986</v>
      </c>
      <c r="U137" s="215">
        <f t="shared" si="98"/>
        <v>0</v>
      </c>
      <c r="V137" s="198">
        <f t="shared" si="99"/>
        <v>0</v>
      </c>
      <c r="W137" s="271">
        <f t="shared" si="100"/>
        <v>0</v>
      </c>
    </row>
    <row r="138" spans="1:23" s="2" customFormat="1" hidden="1" x14ac:dyDescent="0.25">
      <c r="A138" s="91"/>
      <c r="B138" s="91"/>
      <c r="C138" s="99"/>
      <c r="D138" s="189" t="s">
        <v>840</v>
      </c>
      <c r="E138" s="193" t="s">
        <v>83</v>
      </c>
      <c r="F138" s="193"/>
      <c r="G138" s="134" t="s">
        <v>84</v>
      </c>
      <c r="H138" s="171">
        <f t="shared" si="96"/>
        <v>0</v>
      </c>
      <c r="I138" s="171">
        <f>I139</f>
        <v>0</v>
      </c>
      <c r="J138" s="171">
        <f t="shared" ref="J138:R138" si="102">J139</f>
        <v>0</v>
      </c>
      <c r="K138" s="171">
        <f t="shared" si="102"/>
        <v>0</v>
      </c>
      <c r="L138" s="171">
        <f t="shared" si="102"/>
        <v>0</v>
      </c>
      <c r="M138" s="171">
        <f t="shared" si="102"/>
        <v>0</v>
      </c>
      <c r="N138" s="171">
        <f t="shared" si="102"/>
        <v>0</v>
      </c>
      <c r="O138" s="171">
        <f t="shared" si="102"/>
        <v>0</v>
      </c>
      <c r="P138" s="171">
        <f t="shared" si="102"/>
        <v>0</v>
      </c>
      <c r="Q138" s="171">
        <f t="shared" si="102"/>
        <v>0</v>
      </c>
      <c r="R138" s="171">
        <f t="shared" si="102"/>
        <v>0</v>
      </c>
      <c r="S138" s="171">
        <f t="shared" si="95"/>
        <v>0</v>
      </c>
      <c r="T138" s="191">
        <f t="shared" si="92"/>
        <v>0</v>
      </c>
    </row>
    <row r="139" spans="1:23" s="2" customFormat="1" ht="45" hidden="1" x14ac:dyDescent="0.25">
      <c r="A139" s="91"/>
      <c r="B139" s="91"/>
      <c r="C139" s="99"/>
      <c r="D139" s="297" t="s">
        <v>841</v>
      </c>
      <c r="E139" s="297" t="s">
        <v>371</v>
      </c>
      <c r="F139" s="297" t="s">
        <v>20</v>
      </c>
      <c r="G139" s="60" t="s">
        <v>842</v>
      </c>
      <c r="H139" s="171">
        <f t="shared" si="96"/>
        <v>0</v>
      </c>
      <c r="I139" s="171"/>
      <c r="J139" s="171"/>
      <c r="K139" s="171"/>
      <c r="L139" s="171"/>
      <c r="M139" s="171"/>
      <c r="N139" s="171"/>
      <c r="O139" s="171"/>
      <c r="P139" s="171"/>
      <c r="Q139" s="171"/>
      <c r="R139" s="171"/>
      <c r="S139" s="171">
        <f t="shared" si="95"/>
        <v>0</v>
      </c>
      <c r="T139" s="191">
        <f t="shared" si="92"/>
        <v>0</v>
      </c>
    </row>
    <row r="140" spans="1:23" s="2" customFormat="1" ht="28.5" x14ac:dyDescent="0.25">
      <c r="A140" s="91"/>
      <c r="B140" s="91"/>
      <c r="C140" s="99"/>
      <c r="D140" s="189" t="s">
        <v>843</v>
      </c>
      <c r="E140" s="189" t="s">
        <v>169</v>
      </c>
      <c r="F140" s="189"/>
      <c r="G140" s="135" t="s">
        <v>170</v>
      </c>
      <c r="H140" s="171">
        <f t="shared" si="96"/>
        <v>3615000</v>
      </c>
      <c r="I140" s="171">
        <f>I141+I143+I145+I147+I148+I149</f>
        <v>3615000</v>
      </c>
      <c r="J140" s="171">
        <f t="shared" ref="J140:S140" si="103">J141+J143+J145+J147+J148+J149</f>
        <v>1810840</v>
      </c>
      <c r="K140" s="171">
        <f t="shared" si="103"/>
        <v>2400</v>
      </c>
      <c r="L140" s="171">
        <f t="shared" si="103"/>
        <v>0</v>
      </c>
      <c r="M140" s="171">
        <f t="shared" si="103"/>
        <v>0</v>
      </c>
      <c r="N140" s="171">
        <f t="shared" si="103"/>
        <v>0</v>
      </c>
      <c r="O140" s="171">
        <f t="shared" si="103"/>
        <v>0</v>
      </c>
      <c r="P140" s="171">
        <f t="shared" si="103"/>
        <v>0</v>
      </c>
      <c r="Q140" s="171">
        <f t="shared" si="103"/>
        <v>0</v>
      </c>
      <c r="R140" s="171">
        <f t="shared" si="103"/>
        <v>0</v>
      </c>
      <c r="S140" s="171">
        <f t="shared" si="103"/>
        <v>3615000</v>
      </c>
      <c r="T140" s="191">
        <f t="shared" si="92"/>
        <v>9043240</v>
      </c>
      <c r="U140" s="215">
        <f>M140-N140</f>
        <v>0</v>
      </c>
      <c r="V140" s="198">
        <f>M140-N140</f>
        <v>0</v>
      </c>
      <c r="W140" s="271">
        <f>S140-(H140+M140)</f>
        <v>0</v>
      </c>
    </row>
    <row r="141" spans="1:23" s="2" customFormat="1" ht="75" hidden="1" x14ac:dyDescent="0.25">
      <c r="A141" s="91"/>
      <c r="B141" s="91"/>
      <c r="C141" s="99"/>
      <c r="D141" s="189" t="s">
        <v>959</v>
      </c>
      <c r="E141" s="189" t="s">
        <v>605</v>
      </c>
      <c r="F141" s="189"/>
      <c r="G141" s="265" t="s">
        <v>961</v>
      </c>
      <c r="H141" s="171">
        <f t="shared" si="96"/>
        <v>0</v>
      </c>
      <c r="I141" s="171">
        <f>I142</f>
        <v>0</v>
      </c>
      <c r="J141" s="171">
        <f t="shared" ref="J141:S142" si="104">J142</f>
        <v>0</v>
      </c>
      <c r="K141" s="171">
        <f t="shared" si="104"/>
        <v>0</v>
      </c>
      <c r="L141" s="171">
        <f t="shared" si="104"/>
        <v>0</v>
      </c>
      <c r="M141" s="171">
        <f t="shared" si="104"/>
        <v>0</v>
      </c>
      <c r="N141" s="171">
        <f t="shared" si="104"/>
        <v>0</v>
      </c>
      <c r="O141" s="171">
        <f t="shared" si="104"/>
        <v>0</v>
      </c>
      <c r="P141" s="171">
        <f t="shared" si="104"/>
        <v>0</v>
      </c>
      <c r="Q141" s="171">
        <f t="shared" si="104"/>
        <v>0</v>
      </c>
      <c r="R141" s="171">
        <f t="shared" si="104"/>
        <v>0</v>
      </c>
      <c r="S141" s="171">
        <f t="shared" si="104"/>
        <v>0</v>
      </c>
      <c r="T141" s="191">
        <f t="shared" si="92"/>
        <v>0</v>
      </c>
    </row>
    <row r="142" spans="1:23" s="2" customFormat="1" ht="45" hidden="1" x14ac:dyDescent="0.25">
      <c r="A142" s="91"/>
      <c r="B142" s="91"/>
      <c r="C142" s="99"/>
      <c r="D142" s="202" t="s">
        <v>960</v>
      </c>
      <c r="E142" s="202" t="s">
        <v>607</v>
      </c>
      <c r="F142" s="202" t="s">
        <v>209</v>
      </c>
      <c r="G142" s="265" t="s">
        <v>609</v>
      </c>
      <c r="H142" s="171">
        <f t="shared" si="96"/>
        <v>0</v>
      </c>
      <c r="I142" s="171"/>
      <c r="J142" s="171"/>
      <c r="K142" s="171"/>
      <c r="L142" s="171"/>
      <c r="M142" s="171"/>
      <c r="N142" s="171">
        <f t="shared" si="104"/>
        <v>0</v>
      </c>
      <c r="O142" s="171"/>
      <c r="P142" s="171"/>
      <c r="Q142" s="171"/>
      <c r="R142" s="171"/>
      <c r="S142" s="171">
        <f>H142+M142</f>
        <v>0</v>
      </c>
      <c r="T142" s="191">
        <f t="shared" si="92"/>
        <v>0</v>
      </c>
    </row>
    <row r="143" spans="1:23" s="2" customFormat="1" ht="60" x14ac:dyDescent="0.25">
      <c r="A143" s="91"/>
      <c r="B143" s="91"/>
      <c r="C143" s="99"/>
      <c r="D143" s="297" t="s">
        <v>844</v>
      </c>
      <c r="E143" s="189" t="s">
        <v>179</v>
      </c>
      <c r="F143" s="297"/>
      <c r="G143" s="60" t="s">
        <v>395</v>
      </c>
      <c r="H143" s="171">
        <f t="shared" si="96"/>
        <v>100000</v>
      </c>
      <c r="I143" s="171">
        <f>I144</f>
        <v>100000</v>
      </c>
      <c r="J143" s="171">
        <f t="shared" ref="J143:R143" si="105">J144</f>
        <v>81300</v>
      </c>
      <c r="K143" s="171">
        <f t="shared" si="105"/>
        <v>2400</v>
      </c>
      <c r="L143" s="171">
        <f t="shared" si="105"/>
        <v>0</v>
      </c>
      <c r="M143" s="171">
        <f t="shared" si="105"/>
        <v>0</v>
      </c>
      <c r="N143" s="171">
        <f t="shared" si="105"/>
        <v>0</v>
      </c>
      <c r="O143" s="171">
        <f t="shared" si="105"/>
        <v>0</v>
      </c>
      <c r="P143" s="171">
        <f t="shared" si="105"/>
        <v>0</v>
      </c>
      <c r="Q143" s="171">
        <f t="shared" si="105"/>
        <v>0</v>
      </c>
      <c r="R143" s="171">
        <f t="shared" si="105"/>
        <v>0</v>
      </c>
      <c r="S143" s="171">
        <f t="shared" si="95"/>
        <v>100000</v>
      </c>
      <c r="T143" s="191">
        <f t="shared" si="92"/>
        <v>283700</v>
      </c>
      <c r="U143" s="215">
        <f t="shared" ref="U143:U146" si="106">M143-N143</f>
        <v>0</v>
      </c>
      <c r="V143" s="198">
        <f t="shared" ref="V143:V144" si="107">M143-N143</f>
        <v>0</v>
      </c>
    </row>
    <row r="144" spans="1:23" s="2" customFormat="1" ht="30" x14ac:dyDescent="0.25">
      <c r="A144" s="91"/>
      <c r="B144" s="91"/>
      <c r="C144" s="99"/>
      <c r="D144" s="207" t="s">
        <v>845</v>
      </c>
      <c r="E144" s="207" t="s">
        <v>160</v>
      </c>
      <c r="F144" s="207" t="s">
        <v>27</v>
      </c>
      <c r="G144" s="165" t="s">
        <v>393</v>
      </c>
      <c r="H144" s="171">
        <f t="shared" si="96"/>
        <v>100000</v>
      </c>
      <c r="I144" s="171">
        <v>100000</v>
      </c>
      <c r="J144" s="171">
        <v>81300</v>
      </c>
      <c r="K144" s="171">
        <v>2400</v>
      </c>
      <c r="L144" s="171"/>
      <c r="M144" s="171"/>
      <c r="N144" s="171"/>
      <c r="O144" s="171"/>
      <c r="P144" s="171"/>
      <c r="Q144" s="171"/>
      <c r="R144" s="171"/>
      <c r="S144" s="171">
        <f t="shared" si="95"/>
        <v>100000</v>
      </c>
      <c r="T144" s="191">
        <f t="shared" si="92"/>
        <v>283700</v>
      </c>
      <c r="U144" s="215">
        <f t="shared" si="106"/>
        <v>0</v>
      </c>
      <c r="V144" s="198">
        <f t="shared" si="107"/>
        <v>0</v>
      </c>
    </row>
    <row r="145" spans="1:24" s="2" customFormat="1" hidden="1" x14ac:dyDescent="0.25">
      <c r="A145" s="91"/>
      <c r="B145" s="91"/>
      <c r="C145" s="99"/>
      <c r="D145" s="297" t="s">
        <v>846</v>
      </c>
      <c r="E145" s="189" t="s">
        <v>409</v>
      </c>
      <c r="F145" s="202"/>
      <c r="G145" s="60" t="s">
        <v>180</v>
      </c>
      <c r="H145" s="171">
        <f>I145+L145</f>
        <v>0</v>
      </c>
      <c r="I145" s="171">
        <f t="shared" ref="I145:R145" si="108">I146</f>
        <v>0</v>
      </c>
      <c r="J145" s="171">
        <f t="shared" si="108"/>
        <v>0</v>
      </c>
      <c r="K145" s="171">
        <f t="shared" si="108"/>
        <v>0</v>
      </c>
      <c r="L145" s="171">
        <f t="shared" si="108"/>
        <v>0</v>
      </c>
      <c r="M145" s="171">
        <f t="shared" si="108"/>
        <v>0</v>
      </c>
      <c r="N145" s="171">
        <f t="shared" si="108"/>
        <v>0</v>
      </c>
      <c r="O145" s="171">
        <f t="shared" si="108"/>
        <v>0</v>
      </c>
      <c r="P145" s="171">
        <f t="shared" si="108"/>
        <v>0</v>
      </c>
      <c r="Q145" s="171">
        <f t="shared" si="108"/>
        <v>0</v>
      </c>
      <c r="R145" s="171">
        <f t="shared" si="108"/>
        <v>0</v>
      </c>
      <c r="S145" s="171">
        <f t="shared" si="95"/>
        <v>0</v>
      </c>
      <c r="T145" s="191">
        <f t="shared" si="92"/>
        <v>0</v>
      </c>
      <c r="U145" s="215">
        <f t="shared" si="106"/>
        <v>0</v>
      </c>
    </row>
    <row r="146" spans="1:24" s="2" customFormat="1" ht="45" hidden="1" x14ac:dyDescent="0.25">
      <c r="A146" s="91"/>
      <c r="B146" s="91"/>
      <c r="C146" s="99"/>
      <c r="D146" s="207" t="s">
        <v>847</v>
      </c>
      <c r="E146" s="207" t="s">
        <v>394</v>
      </c>
      <c r="F146" s="207" t="s">
        <v>28</v>
      </c>
      <c r="G146" s="133" t="s">
        <v>858</v>
      </c>
      <c r="H146" s="171"/>
      <c r="I146" s="171"/>
      <c r="J146" s="171"/>
      <c r="K146" s="171"/>
      <c r="L146" s="171"/>
      <c r="M146" s="171"/>
      <c r="N146" s="171"/>
      <c r="O146" s="171"/>
      <c r="P146" s="171"/>
      <c r="Q146" s="171"/>
      <c r="R146" s="171"/>
      <c r="S146" s="171">
        <f t="shared" si="95"/>
        <v>0</v>
      </c>
      <c r="T146" s="191">
        <f t="shared" si="92"/>
        <v>0</v>
      </c>
      <c r="U146" s="215">
        <f t="shared" si="106"/>
        <v>0</v>
      </c>
    </row>
    <row r="147" spans="1:24" s="2" customFormat="1" ht="30" hidden="1" x14ac:dyDescent="0.25">
      <c r="A147" s="91"/>
      <c r="B147" s="91"/>
      <c r="C147" s="99"/>
      <c r="D147" s="207" t="s">
        <v>848</v>
      </c>
      <c r="E147" s="207" t="s">
        <v>396</v>
      </c>
      <c r="F147" s="207" t="s">
        <v>50</v>
      </c>
      <c r="G147" s="180" t="s">
        <v>51</v>
      </c>
      <c r="H147" s="171">
        <f t="shared" ref="H147:H148" si="109">I147+L147</f>
        <v>0</v>
      </c>
      <c r="I147" s="171"/>
      <c r="J147" s="171"/>
      <c r="K147" s="171"/>
      <c r="L147" s="171"/>
      <c r="M147" s="171"/>
      <c r="N147" s="171"/>
      <c r="O147" s="171"/>
      <c r="P147" s="171"/>
      <c r="Q147" s="171"/>
      <c r="R147" s="171"/>
      <c r="S147" s="171">
        <f t="shared" si="95"/>
        <v>0</v>
      </c>
      <c r="T147" s="191">
        <f t="shared" si="92"/>
        <v>0</v>
      </c>
    </row>
    <row r="148" spans="1:24" s="2" customFormat="1" ht="63.75" hidden="1" customHeight="1" x14ac:dyDescent="0.25">
      <c r="A148" s="91"/>
      <c r="B148" s="91"/>
      <c r="C148" s="99"/>
      <c r="D148" s="207" t="s">
        <v>983</v>
      </c>
      <c r="E148" s="207" t="s">
        <v>984</v>
      </c>
      <c r="F148" s="207" t="s">
        <v>209</v>
      </c>
      <c r="G148" s="269" t="s">
        <v>985</v>
      </c>
      <c r="H148" s="171">
        <f t="shared" si="109"/>
        <v>0</v>
      </c>
      <c r="I148" s="171"/>
      <c r="J148" s="171"/>
      <c r="K148" s="171"/>
      <c r="L148" s="171"/>
      <c r="M148" s="171"/>
      <c r="N148" s="171"/>
      <c r="O148" s="171"/>
      <c r="P148" s="171"/>
      <c r="Q148" s="171"/>
      <c r="R148" s="171"/>
      <c r="S148" s="171">
        <f t="shared" si="95"/>
        <v>0</v>
      </c>
      <c r="T148" s="191">
        <f t="shared" si="92"/>
        <v>0</v>
      </c>
      <c r="U148" s="215">
        <f t="shared" ref="U148:U162" si="110">M148-N148</f>
        <v>0</v>
      </c>
      <c r="V148" s="198">
        <f>M148-N148</f>
        <v>0</v>
      </c>
    </row>
    <row r="149" spans="1:24" s="2" customFormat="1" x14ac:dyDescent="0.25">
      <c r="A149" s="91"/>
      <c r="B149" s="91"/>
      <c r="C149" s="99"/>
      <c r="D149" s="207" t="s">
        <v>849</v>
      </c>
      <c r="E149" s="189" t="s">
        <v>161</v>
      </c>
      <c r="F149" s="207"/>
      <c r="G149" s="180" t="s">
        <v>410</v>
      </c>
      <c r="H149" s="171">
        <f t="shared" ref="H149" si="111">I149+L149</f>
        <v>3515000</v>
      </c>
      <c r="I149" s="171">
        <f>SUM(I150:I151)</f>
        <v>3515000</v>
      </c>
      <c r="J149" s="171">
        <f t="shared" ref="J149:R149" si="112">J150+J151</f>
        <v>1729540</v>
      </c>
      <c r="K149" s="171">
        <f t="shared" si="112"/>
        <v>0</v>
      </c>
      <c r="L149" s="171">
        <f t="shared" si="112"/>
        <v>0</v>
      </c>
      <c r="M149" s="171">
        <f t="shared" si="112"/>
        <v>0</v>
      </c>
      <c r="N149" s="171">
        <f t="shared" si="112"/>
        <v>0</v>
      </c>
      <c r="O149" s="171">
        <f t="shared" si="112"/>
        <v>0</v>
      </c>
      <c r="P149" s="171">
        <f t="shared" si="112"/>
        <v>0</v>
      </c>
      <c r="Q149" s="171">
        <f t="shared" si="112"/>
        <v>0</v>
      </c>
      <c r="R149" s="171">
        <f t="shared" si="112"/>
        <v>0</v>
      </c>
      <c r="S149" s="171">
        <f t="shared" si="95"/>
        <v>3515000</v>
      </c>
      <c r="T149" s="191">
        <f t="shared" si="92"/>
        <v>8759540</v>
      </c>
      <c r="U149" s="215">
        <f t="shared" si="110"/>
        <v>0</v>
      </c>
      <c r="W149" s="271">
        <f t="shared" ref="W149:W150" si="113">S149-(H149+M149)</f>
        <v>0</v>
      </c>
    </row>
    <row r="150" spans="1:24" s="2" customFormat="1" ht="56.25" customHeight="1" x14ac:dyDescent="0.25">
      <c r="A150" s="91"/>
      <c r="B150" s="91"/>
      <c r="C150" s="99"/>
      <c r="D150" s="297" t="s">
        <v>850</v>
      </c>
      <c r="E150" s="297" t="s">
        <v>397</v>
      </c>
      <c r="F150" s="166" t="s">
        <v>21</v>
      </c>
      <c r="G150" s="180" t="s">
        <v>398</v>
      </c>
      <c r="H150" s="171">
        <f>I150+L150</f>
        <v>3515000</v>
      </c>
      <c r="I150" s="234">
        <v>3515000</v>
      </c>
      <c r="J150" s="171">
        <v>1729540</v>
      </c>
      <c r="K150" s="171"/>
      <c r="L150" s="171"/>
      <c r="M150" s="171"/>
      <c r="N150" s="171"/>
      <c r="O150" s="171"/>
      <c r="P150" s="171"/>
      <c r="Q150" s="171"/>
      <c r="R150" s="171"/>
      <c r="S150" s="171">
        <f t="shared" si="95"/>
        <v>3515000</v>
      </c>
      <c r="T150" s="191">
        <f t="shared" si="92"/>
        <v>8759540</v>
      </c>
      <c r="U150" s="215">
        <f t="shared" si="110"/>
        <v>0</v>
      </c>
      <c r="W150" s="271">
        <f t="shared" si="113"/>
        <v>0</v>
      </c>
    </row>
    <row r="151" spans="1:24" s="2" customFormat="1" ht="30" hidden="1" x14ac:dyDescent="0.25">
      <c r="A151" s="91"/>
      <c r="B151" s="91"/>
      <c r="C151" s="99"/>
      <c r="D151" s="207" t="s">
        <v>851</v>
      </c>
      <c r="E151" s="297" t="s">
        <v>399</v>
      </c>
      <c r="F151" s="297" t="s">
        <v>21</v>
      </c>
      <c r="G151" s="59" t="s">
        <v>400</v>
      </c>
      <c r="H151" s="171">
        <f>I151+L151</f>
        <v>0</v>
      </c>
      <c r="I151" s="171"/>
      <c r="J151" s="171"/>
      <c r="K151" s="171"/>
      <c r="L151" s="171"/>
      <c r="M151" s="171"/>
      <c r="N151" s="171"/>
      <c r="O151" s="171"/>
      <c r="P151" s="171"/>
      <c r="Q151" s="171"/>
      <c r="R151" s="171"/>
      <c r="S151" s="171">
        <f t="shared" si="95"/>
        <v>0</v>
      </c>
      <c r="T151" s="191">
        <f t="shared" si="92"/>
        <v>0</v>
      </c>
      <c r="U151" s="215">
        <f t="shared" si="110"/>
        <v>0</v>
      </c>
    </row>
    <row r="152" spans="1:24" s="2" customFormat="1" ht="23.25" customHeight="1" x14ac:dyDescent="0.25">
      <c r="A152" s="91"/>
      <c r="B152" s="91"/>
      <c r="C152" s="99"/>
      <c r="D152" s="189" t="s">
        <v>1030</v>
      </c>
      <c r="E152" s="189" t="s">
        <v>437</v>
      </c>
      <c r="F152" s="297"/>
      <c r="G152" s="134" t="s">
        <v>438</v>
      </c>
      <c r="H152" s="170">
        <f>I152+L152</f>
        <v>50125873</v>
      </c>
      <c r="I152" s="170">
        <f>I153+I157</f>
        <v>30000000</v>
      </c>
      <c r="J152" s="170">
        <f t="shared" ref="J152:R152" si="114">J153+J157</f>
        <v>0</v>
      </c>
      <c r="K152" s="170">
        <f t="shared" si="114"/>
        <v>0</v>
      </c>
      <c r="L152" s="170">
        <f t="shared" si="114"/>
        <v>20125873</v>
      </c>
      <c r="M152" s="170">
        <f t="shared" si="114"/>
        <v>0</v>
      </c>
      <c r="N152" s="170">
        <f t="shared" si="114"/>
        <v>0</v>
      </c>
      <c r="O152" s="170">
        <f t="shared" si="114"/>
        <v>0</v>
      </c>
      <c r="P152" s="170">
        <f t="shared" si="114"/>
        <v>0</v>
      </c>
      <c r="Q152" s="170">
        <f t="shared" si="114"/>
        <v>0</v>
      </c>
      <c r="R152" s="170">
        <f t="shared" si="114"/>
        <v>0</v>
      </c>
      <c r="S152" s="170">
        <f t="shared" si="95"/>
        <v>50125873</v>
      </c>
      <c r="T152" s="191">
        <f t="shared" si="92"/>
        <v>100251746</v>
      </c>
      <c r="U152" s="215"/>
    </row>
    <row r="153" spans="1:24" s="2" customFormat="1" ht="152.25" customHeight="1" x14ac:dyDescent="0.25">
      <c r="A153" s="91"/>
      <c r="B153" s="91"/>
      <c r="C153" s="99"/>
      <c r="D153" s="202" t="s">
        <v>1026</v>
      </c>
      <c r="E153" s="202" t="s">
        <v>1025</v>
      </c>
      <c r="F153" s="297"/>
      <c r="G153" s="375" t="s">
        <v>1024</v>
      </c>
      <c r="H153" s="171">
        <f>I153+L153</f>
        <v>20125873</v>
      </c>
      <c r="I153" s="171">
        <f>I154+I156</f>
        <v>0</v>
      </c>
      <c r="J153" s="171">
        <f t="shared" ref="J153:S153" si="115">J154+J156</f>
        <v>0</v>
      </c>
      <c r="K153" s="171">
        <f t="shared" si="115"/>
        <v>0</v>
      </c>
      <c r="L153" s="171">
        <f t="shared" si="115"/>
        <v>20125873</v>
      </c>
      <c r="M153" s="171">
        <f t="shared" si="115"/>
        <v>0</v>
      </c>
      <c r="N153" s="171">
        <f t="shared" si="115"/>
        <v>0</v>
      </c>
      <c r="O153" s="171">
        <f t="shared" si="115"/>
        <v>0</v>
      </c>
      <c r="P153" s="171">
        <f t="shared" si="115"/>
        <v>0</v>
      </c>
      <c r="Q153" s="171">
        <f t="shared" si="115"/>
        <v>0</v>
      </c>
      <c r="R153" s="171">
        <f t="shared" si="115"/>
        <v>0</v>
      </c>
      <c r="S153" s="171">
        <f t="shared" si="115"/>
        <v>20125873</v>
      </c>
      <c r="T153" s="191">
        <f t="shared" si="92"/>
        <v>40251746</v>
      </c>
      <c r="U153" s="215"/>
    </row>
    <row r="154" spans="1:24" s="2" customFormat="1" ht="279.75" customHeight="1" x14ac:dyDescent="0.25">
      <c r="A154" s="91"/>
      <c r="B154" s="91"/>
      <c r="C154" s="99"/>
      <c r="D154" s="398" t="s">
        <v>1027</v>
      </c>
      <c r="E154" s="400" t="s">
        <v>630</v>
      </c>
      <c r="F154" s="400" t="s">
        <v>37</v>
      </c>
      <c r="G154" s="396" t="s">
        <v>1032</v>
      </c>
      <c r="H154" s="402">
        <f>I154+L154</f>
        <v>12553460</v>
      </c>
      <c r="I154" s="402"/>
      <c r="J154" s="402"/>
      <c r="K154" s="402"/>
      <c r="L154" s="402">
        <v>12553460</v>
      </c>
      <c r="M154" s="402"/>
      <c r="N154" s="402"/>
      <c r="O154" s="402"/>
      <c r="P154" s="402"/>
      <c r="Q154" s="402"/>
      <c r="R154" s="402"/>
      <c r="S154" s="402">
        <f>H154+M154</f>
        <v>12553460</v>
      </c>
      <c r="T154" s="191">
        <f t="shared" si="92"/>
        <v>25106920</v>
      </c>
      <c r="U154" s="215"/>
    </row>
    <row r="155" spans="1:24" s="2" customFormat="1" ht="198" customHeight="1" x14ac:dyDescent="0.25">
      <c r="A155" s="91"/>
      <c r="B155" s="91"/>
      <c r="C155" s="99"/>
      <c r="D155" s="399"/>
      <c r="E155" s="401"/>
      <c r="F155" s="401"/>
      <c r="G155" s="397"/>
      <c r="H155" s="403"/>
      <c r="I155" s="403"/>
      <c r="J155" s="403"/>
      <c r="K155" s="403"/>
      <c r="L155" s="403"/>
      <c r="M155" s="403"/>
      <c r="N155" s="403"/>
      <c r="O155" s="403"/>
      <c r="P155" s="403"/>
      <c r="Q155" s="403"/>
      <c r="R155" s="403"/>
      <c r="S155" s="403"/>
      <c r="T155" s="191"/>
      <c r="U155" s="215"/>
    </row>
    <row r="156" spans="1:24" s="2" customFormat="1" ht="409.6" customHeight="1" x14ac:dyDescent="0.25">
      <c r="A156" s="91"/>
      <c r="B156" s="91"/>
      <c r="C156" s="99"/>
      <c r="D156" s="202" t="s">
        <v>1028</v>
      </c>
      <c r="E156" s="297" t="s">
        <v>631</v>
      </c>
      <c r="F156" s="361" t="s">
        <v>37</v>
      </c>
      <c r="G156" s="376" t="s">
        <v>1029</v>
      </c>
      <c r="H156" s="366">
        <f t="shared" ref="H156:H157" si="116">I156+L156</f>
        <v>7572413</v>
      </c>
      <c r="I156" s="171"/>
      <c r="J156" s="171"/>
      <c r="K156" s="171"/>
      <c r="L156" s="171">
        <v>7572413</v>
      </c>
      <c r="M156" s="171"/>
      <c r="N156" s="171"/>
      <c r="O156" s="171"/>
      <c r="P156" s="171"/>
      <c r="Q156" s="171"/>
      <c r="R156" s="171"/>
      <c r="S156" s="171">
        <f>H156+M156</f>
        <v>7572413</v>
      </c>
      <c r="T156" s="191">
        <f t="shared" si="92"/>
        <v>15144826</v>
      </c>
      <c r="U156" s="215"/>
    </row>
    <row r="157" spans="1:24" s="2" customFormat="1" ht="68.25" customHeight="1" x14ac:dyDescent="0.25">
      <c r="A157" s="91"/>
      <c r="B157" s="91"/>
      <c r="C157" s="99"/>
      <c r="D157" s="189" t="s">
        <v>892</v>
      </c>
      <c r="E157" s="189" t="s">
        <v>893</v>
      </c>
      <c r="F157" s="189"/>
      <c r="G157" s="377" t="s">
        <v>896</v>
      </c>
      <c r="H157" s="170">
        <f t="shared" si="116"/>
        <v>30000000</v>
      </c>
      <c r="I157" s="170">
        <f t="shared" ref="I157:R157" si="117">I158</f>
        <v>30000000</v>
      </c>
      <c r="J157" s="170">
        <f t="shared" si="117"/>
        <v>0</v>
      </c>
      <c r="K157" s="170">
        <f t="shared" si="117"/>
        <v>0</v>
      </c>
      <c r="L157" s="170">
        <f t="shared" si="117"/>
        <v>0</v>
      </c>
      <c r="M157" s="170">
        <f t="shared" si="117"/>
        <v>0</v>
      </c>
      <c r="N157" s="170">
        <f t="shared" si="117"/>
        <v>0</v>
      </c>
      <c r="O157" s="170">
        <f t="shared" si="117"/>
        <v>0</v>
      </c>
      <c r="P157" s="170">
        <f t="shared" si="117"/>
        <v>0</v>
      </c>
      <c r="Q157" s="170">
        <f t="shared" si="117"/>
        <v>0</v>
      </c>
      <c r="R157" s="170">
        <f t="shared" si="117"/>
        <v>0</v>
      </c>
      <c r="S157" s="170">
        <f t="shared" si="95"/>
        <v>30000000</v>
      </c>
      <c r="T157" s="191">
        <f t="shared" si="92"/>
        <v>60000000</v>
      </c>
      <c r="U157" s="215">
        <f t="shared" si="110"/>
        <v>0</v>
      </c>
    </row>
    <row r="158" spans="1:24" s="2" customFormat="1" ht="21.75" customHeight="1" x14ac:dyDescent="0.25">
      <c r="A158" s="91"/>
      <c r="B158" s="91"/>
      <c r="C158" s="99"/>
      <c r="D158" s="297" t="s">
        <v>894</v>
      </c>
      <c r="E158" s="297" t="s">
        <v>406</v>
      </c>
      <c r="F158" s="297" t="s">
        <v>37</v>
      </c>
      <c r="G158" s="196" t="s">
        <v>895</v>
      </c>
      <c r="H158" s="171">
        <f>I158+L158</f>
        <v>30000000</v>
      </c>
      <c r="I158" s="291">
        <v>30000000</v>
      </c>
      <c r="J158" s="291"/>
      <c r="K158" s="171"/>
      <c r="L158" s="171"/>
      <c r="M158" s="171"/>
      <c r="N158" s="171"/>
      <c r="O158" s="171"/>
      <c r="P158" s="171"/>
      <c r="Q158" s="171"/>
      <c r="R158" s="171"/>
      <c r="S158" s="171">
        <f t="shared" si="95"/>
        <v>30000000</v>
      </c>
      <c r="T158" s="191">
        <f t="shared" si="92"/>
        <v>60000000</v>
      </c>
      <c r="U158" s="215">
        <f t="shared" si="110"/>
        <v>0</v>
      </c>
    </row>
    <row r="159" spans="1:24" s="199" customFormat="1" ht="31.5" x14ac:dyDescent="0.25">
      <c r="A159" s="137" t="s">
        <v>130</v>
      </c>
      <c r="B159" s="137"/>
      <c r="C159" s="162"/>
      <c r="D159" s="322" t="s">
        <v>60</v>
      </c>
      <c r="E159" s="322"/>
      <c r="F159" s="362"/>
      <c r="G159" s="168" t="s">
        <v>908</v>
      </c>
      <c r="H159" s="367">
        <f>I159+L159</f>
        <v>5891460</v>
      </c>
      <c r="I159" s="323">
        <f>I160</f>
        <v>5891460</v>
      </c>
      <c r="J159" s="323">
        <f t="shared" ref="J159:Q159" si="118">J160</f>
        <v>561300</v>
      </c>
      <c r="K159" s="323">
        <f t="shared" si="118"/>
        <v>0</v>
      </c>
      <c r="L159" s="323">
        <f t="shared" si="118"/>
        <v>0</v>
      </c>
      <c r="M159" s="323">
        <f>M160</f>
        <v>2212100</v>
      </c>
      <c r="N159" s="323">
        <f>N160</f>
        <v>2212100</v>
      </c>
      <c r="O159" s="323">
        <f>O160</f>
        <v>0</v>
      </c>
      <c r="P159" s="323">
        <f t="shared" si="118"/>
        <v>0</v>
      </c>
      <c r="Q159" s="323">
        <f t="shared" si="118"/>
        <v>0</v>
      </c>
      <c r="R159" s="323">
        <f>R160</f>
        <v>2212100</v>
      </c>
      <c r="S159" s="323">
        <f>S160</f>
        <v>8103560</v>
      </c>
      <c r="T159" s="191">
        <f t="shared" si="92"/>
        <v>18980520</v>
      </c>
      <c r="U159" s="215">
        <f t="shared" si="110"/>
        <v>0</v>
      </c>
      <c r="V159" s="198">
        <f t="shared" ref="V159:V160" si="119">M159-N159</f>
        <v>0</v>
      </c>
      <c r="W159" s="271">
        <f t="shared" ref="W159:W160" si="120">S159-(H159+M159)</f>
        <v>0</v>
      </c>
      <c r="X159" s="316"/>
    </row>
    <row r="160" spans="1:24" ht="31.5" x14ac:dyDescent="0.25">
      <c r="A160" s="70" t="s">
        <v>131</v>
      </c>
      <c r="B160" s="70"/>
      <c r="C160" s="104"/>
      <c r="D160" s="322" t="s">
        <v>79</v>
      </c>
      <c r="E160" s="322"/>
      <c r="F160" s="362"/>
      <c r="G160" s="208" t="s">
        <v>908</v>
      </c>
      <c r="H160" s="368">
        <f t="shared" ref="H160:H206" si="121">I160+L160</f>
        <v>5891460</v>
      </c>
      <c r="I160" s="325">
        <f t="shared" ref="I160:S160" si="122">I161+I164+I166+I179+I203+I188</f>
        <v>5891460</v>
      </c>
      <c r="J160" s="325">
        <f t="shared" si="122"/>
        <v>561300</v>
      </c>
      <c r="K160" s="325">
        <f t="shared" si="122"/>
        <v>0</v>
      </c>
      <c r="L160" s="325">
        <f t="shared" si="122"/>
        <v>0</v>
      </c>
      <c r="M160" s="325">
        <f t="shared" si="122"/>
        <v>2212100</v>
      </c>
      <c r="N160" s="325">
        <f t="shared" si="122"/>
        <v>2212100</v>
      </c>
      <c r="O160" s="325">
        <f t="shared" si="122"/>
        <v>0</v>
      </c>
      <c r="P160" s="325">
        <f t="shared" si="122"/>
        <v>0</v>
      </c>
      <c r="Q160" s="325">
        <f t="shared" si="122"/>
        <v>0</v>
      </c>
      <c r="R160" s="325">
        <f t="shared" si="122"/>
        <v>2212100</v>
      </c>
      <c r="S160" s="325">
        <f t="shared" si="122"/>
        <v>8103560</v>
      </c>
      <c r="T160" s="191">
        <f t="shared" si="92"/>
        <v>18980520</v>
      </c>
      <c r="U160" s="215">
        <f t="shared" si="110"/>
        <v>0</v>
      </c>
      <c r="V160" s="198">
        <f t="shared" si="119"/>
        <v>0</v>
      </c>
      <c r="W160" s="271">
        <f t="shared" si="120"/>
        <v>0</v>
      </c>
    </row>
    <row r="161" spans="1:22" s="199" customFormat="1" x14ac:dyDescent="0.25">
      <c r="A161" s="65" t="s">
        <v>223</v>
      </c>
      <c r="B161" s="66" t="s">
        <v>83</v>
      </c>
      <c r="C161" s="105"/>
      <c r="D161" s="322" t="s">
        <v>207</v>
      </c>
      <c r="E161" s="326" t="s">
        <v>83</v>
      </c>
      <c r="F161" s="326"/>
      <c r="G161" s="370" t="s">
        <v>84</v>
      </c>
      <c r="H161" s="323">
        <f t="shared" si="121"/>
        <v>89700</v>
      </c>
      <c r="I161" s="323">
        <f>I162+I163</f>
        <v>89700</v>
      </c>
      <c r="J161" s="323">
        <f t="shared" ref="J161:R161" si="123">J162+J163</f>
        <v>0</v>
      </c>
      <c r="K161" s="323">
        <f t="shared" si="123"/>
        <v>0</v>
      </c>
      <c r="L161" s="323">
        <f t="shared" si="123"/>
        <v>0</v>
      </c>
      <c r="M161" s="323">
        <f t="shared" si="123"/>
        <v>0</v>
      </c>
      <c r="N161" s="323">
        <f t="shared" si="123"/>
        <v>0</v>
      </c>
      <c r="O161" s="323">
        <f t="shared" si="123"/>
        <v>0</v>
      </c>
      <c r="P161" s="323">
        <f t="shared" si="123"/>
        <v>0</v>
      </c>
      <c r="Q161" s="323">
        <f t="shared" si="123"/>
        <v>0</v>
      </c>
      <c r="R161" s="323">
        <f t="shared" si="123"/>
        <v>0</v>
      </c>
      <c r="S161" s="323">
        <f>S162+S163</f>
        <v>89700</v>
      </c>
      <c r="T161" s="191">
        <f t="shared" si="92"/>
        <v>179400</v>
      </c>
      <c r="U161" s="215">
        <f t="shared" si="110"/>
        <v>0</v>
      </c>
    </row>
    <row r="162" spans="1:22" ht="47.25" x14ac:dyDescent="0.25">
      <c r="A162" s="67" t="s">
        <v>132</v>
      </c>
      <c r="B162" s="67" t="s">
        <v>37</v>
      </c>
      <c r="C162" s="76" t="s">
        <v>20</v>
      </c>
      <c r="D162" s="166" t="s">
        <v>379</v>
      </c>
      <c r="E162" s="166" t="s">
        <v>371</v>
      </c>
      <c r="F162" s="166" t="s">
        <v>20</v>
      </c>
      <c r="G162" s="327" t="s">
        <v>831</v>
      </c>
      <c r="H162" s="325">
        <f t="shared" si="121"/>
        <v>89700</v>
      </c>
      <c r="I162" s="325">
        <v>89700</v>
      </c>
      <c r="J162" s="325"/>
      <c r="K162" s="325"/>
      <c r="L162" s="325"/>
      <c r="M162" s="325">
        <f>O162+R162</f>
        <v>0</v>
      </c>
      <c r="N162" s="325"/>
      <c r="O162" s="323"/>
      <c r="P162" s="323"/>
      <c r="Q162" s="323"/>
      <c r="R162" s="325"/>
      <c r="S162" s="325">
        <f>H162+M162</f>
        <v>89700</v>
      </c>
      <c r="T162" s="191">
        <f t="shared" si="92"/>
        <v>179400</v>
      </c>
      <c r="U162" s="215">
        <f t="shared" si="110"/>
        <v>0</v>
      </c>
      <c r="V162" s="198"/>
    </row>
    <row r="163" spans="1:22" s="136" customFormat="1" ht="32.25" hidden="1" customHeight="1" x14ac:dyDescent="0.25">
      <c r="A163" s="74"/>
      <c r="B163" s="74"/>
      <c r="C163" s="109"/>
      <c r="D163" s="328" t="s">
        <v>61</v>
      </c>
      <c r="E163" s="328" t="s">
        <v>37</v>
      </c>
      <c r="F163" s="328" t="s">
        <v>17</v>
      </c>
      <c r="G163" s="329" t="s">
        <v>428</v>
      </c>
      <c r="H163" s="330">
        <f t="shared" si="121"/>
        <v>0</v>
      </c>
      <c r="I163" s="330"/>
      <c r="J163" s="330"/>
      <c r="K163" s="330"/>
      <c r="L163" s="330"/>
      <c r="M163" s="330">
        <f>O163+R163</f>
        <v>0</v>
      </c>
      <c r="N163" s="330"/>
      <c r="O163" s="330"/>
      <c r="P163" s="330"/>
      <c r="Q163" s="330"/>
      <c r="R163" s="330"/>
      <c r="S163" s="330">
        <f>H163+M163</f>
        <v>0</v>
      </c>
      <c r="T163" s="191">
        <f t="shared" si="92"/>
        <v>0</v>
      </c>
    </row>
    <row r="164" spans="1:22" x14ac:dyDescent="0.25">
      <c r="A164" s="67"/>
      <c r="B164" s="67"/>
      <c r="C164" s="76"/>
      <c r="D164" s="322" t="s">
        <v>208</v>
      </c>
      <c r="E164" s="322" t="s">
        <v>167</v>
      </c>
      <c r="F164" s="362"/>
      <c r="G164" s="331" t="s">
        <v>168</v>
      </c>
      <c r="H164" s="367">
        <f t="shared" ref="H164:H169" si="124">I164+L164</f>
        <v>1213980</v>
      </c>
      <c r="I164" s="323">
        <f t="shared" ref="I164:R164" si="125">I165</f>
        <v>1213980</v>
      </c>
      <c r="J164" s="323">
        <f t="shared" si="125"/>
        <v>442300</v>
      </c>
      <c r="K164" s="323">
        <f t="shared" si="125"/>
        <v>0</v>
      </c>
      <c r="L164" s="323">
        <f t="shared" si="125"/>
        <v>0</v>
      </c>
      <c r="M164" s="323">
        <f t="shared" si="125"/>
        <v>142900</v>
      </c>
      <c r="N164" s="323">
        <f t="shared" si="125"/>
        <v>142900</v>
      </c>
      <c r="O164" s="323">
        <f t="shared" si="125"/>
        <v>0</v>
      </c>
      <c r="P164" s="323">
        <f t="shared" si="125"/>
        <v>0</v>
      </c>
      <c r="Q164" s="323">
        <f t="shared" si="125"/>
        <v>0</v>
      </c>
      <c r="R164" s="323">
        <f t="shared" si="125"/>
        <v>142900</v>
      </c>
      <c r="S164" s="323">
        <f>S165</f>
        <v>1356880</v>
      </c>
      <c r="T164" s="191">
        <f t="shared" si="92"/>
        <v>3298960</v>
      </c>
      <c r="U164" s="215">
        <f t="shared" ref="U164:U167" si="126">M164-N164</f>
        <v>0</v>
      </c>
    </row>
    <row r="165" spans="1:22" ht="28.5" customHeight="1" x14ac:dyDescent="0.25">
      <c r="A165" s="67" t="s">
        <v>194</v>
      </c>
      <c r="B165" s="67" t="s">
        <v>193</v>
      </c>
      <c r="C165" s="76" t="s">
        <v>15</v>
      </c>
      <c r="D165" s="166" t="s">
        <v>726</v>
      </c>
      <c r="E165" s="166" t="s">
        <v>727</v>
      </c>
      <c r="F165" s="363" t="s">
        <v>15</v>
      </c>
      <c r="G165" s="327" t="s">
        <v>723</v>
      </c>
      <c r="H165" s="368">
        <f t="shared" si="124"/>
        <v>1213980</v>
      </c>
      <c r="I165" s="325">
        <v>1213980</v>
      </c>
      <c r="J165" s="325">
        <v>442300</v>
      </c>
      <c r="K165" s="325"/>
      <c r="L165" s="325"/>
      <c r="M165" s="325">
        <f>O165+R165</f>
        <v>142900</v>
      </c>
      <c r="N165" s="325">
        <v>142900</v>
      </c>
      <c r="O165" s="325"/>
      <c r="P165" s="325"/>
      <c r="Q165" s="325"/>
      <c r="R165" s="325">
        <v>142900</v>
      </c>
      <c r="S165" s="325">
        <f>H165+M165</f>
        <v>1356880</v>
      </c>
      <c r="T165" s="191">
        <f t="shared" si="92"/>
        <v>3298960</v>
      </c>
      <c r="U165" s="215">
        <f t="shared" si="126"/>
        <v>0</v>
      </c>
    </row>
    <row r="166" spans="1:22" s="2" customFormat="1" ht="31.5" x14ac:dyDescent="0.25">
      <c r="A166" s="67"/>
      <c r="B166" s="67"/>
      <c r="C166" s="227"/>
      <c r="D166" s="322" t="s">
        <v>211</v>
      </c>
      <c r="E166" s="322" t="s">
        <v>169</v>
      </c>
      <c r="F166" s="322"/>
      <c r="G166" s="371" t="s">
        <v>170</v>
      </c>
      <c r="H166" s="323">
        <f>I166+L166</f>
        <v>2147500</v>
      </c>
      <c r="I166" s="323">
        <f>I167+I170+I173+I175+I174+I176+I177</f>
        <v>2147500</v>
      </c>
      <c r="J166" s="323">
        <f t="shared" ref="J166:S166" si="127">J167+J170+J173+J175+J174+J176+J177</f>
        <v>0</v>
      </c>
      <c r="K166" s="323">
        <f t="shared" si="127"/>
        <v>0</v>
      </c>
      <c r="L166" s="323">
        <f t="shared" si="127"/>
        <v>0</v>
      </c>
      <c r="M166" s="323">
        <f t="shared" si="127"/>
        <v>0</v>
      </c>
      <c r="N166" s="323">
        <f t="shared" si="127"/>
        <v>0</v>
      </c>
      <c r="O166" s="323">
        <f t="shared" si="127"/>
        <v>0</v>
      </c>
      <c r="P166" s="323">
        <f t="shared" si="127"/>
        <v>0</v>
      </c>
      <c r="Q166" s="323">
        <f t="shared" si="127"/>
        <v>0</v>
      </c>
      <c r="R166" s="323">
        <f t="shared" si="127"/>
        <v>0</v>
      </c>
      <c r="S166" s="323">
        <f t="shared" si="127"/>
        <v>2147500</v>
      </c>
      <c r="T166" s="191">
        <f t="shared" si="92"/>
        <v>4295000</v>
      </c>
      <c r="U166" s="215">
        <f t="shared" si="126"/>
        <v>0</v>
      </c>
      <c r="V166" s="198">
        <f>M166-N166</f>
        <v>0</v>
      </c>
    </row>
    <row r="167" spans="1:22" s="2" customFormat="1" ht="31.5" x14ac:dyDescent="0.25">
      <c r="A167" s="67"/>
      <c r="B167" s="67"/>
      <c r="C167" s="227"/>
      <c r="D167" s="166" t="s">
        <v>698</v>
      </c>
      <c r="E167" s="166" t="s">
        <v>489</v>
      </c>
      <c r="F167" s="166"/>
      <c r="G167" s="250" t="s">
        <v>92</v>
      </c>
      <c r="H167" s="325">
        <f>I167+L167</f>
        <v>947500</v>
      </c>
      <c r="I167" s="325">
        <f>SUM(I168:I169)</f>
        <v>947500</v>
      </c>
      <c r="J167" s="325">
        <f t="shared" ref="J167:R167" si="128">SUM(J168:J169)</f>
        <v>0</v>
      </c>
      <c r="K167" s="325">
        <f t="shared" si="128"/>
        <v>0</v>
      </c>
      <c r="L167" s="325">
        <f t="shared" si="128"/>
        <v>0</v>
      </c>
      <c r="M167" s="325">
        <f t="shared" si="128"/>
        <v>0</v>
      </c>
      <c r="N167" s="325">
        <f t="shared" si="128"/>
        <v>0</v>
      </c>
      <c r="O167" s="325">
        <f t="shared" si="128"/>
        <v>0</v>
      </c>
      <c r="P167" s="325">
        <f t="shared" si="128"/>
        <v>0</v>
      </c>
      <c r="Q167" s="325">
        <f t="shared" si="128"/>
        <v>0</v>
      </c>
      <c r="R167" s="325">
        <f t="shared" si="128"/>
        <v>0</v>
      </c>
      <c r="S167" s="325">
        <f t="shared" ref="S167" si="129">SUM(S168:S169)</f>
        <v>947500</v>
      </c>
      <c r="T167" s="191">
        <f t="shared" si="92"/>
        <v>1895000</v>
      </c>
      <c r="U167" s="215">
        <f t="shared" si="126"/>
        <v>0</v>
      </c>
    </row>
    <row r="168" spans="1:22" s="2" customFormat="1" ht="31.5" hidden="1" x14ac:dyDescent="0.25">
      <c r="A168" s="67"/>
      <c r="B168" s="67"/>
      <c r="C168" s="227"/>
      <c r="D168" s="332" t="s">
        <v>699</v>
      </c>
      <c r="E168" s="332" t="s">
        <v>425</v>
      </c>
      <c r="F168" s="332" t="s">
        <v>18</v>
      </c>
      <c r="G168" s="342" t="s">
        <v>731</v>
      </c>
      <c r="H168" s="333">
        <f t="shared" si="124"/>
        <v>0</v>
      </c>
      <c r="I168" s="333"/>
      <c r="J168" s="334"/>
      <c r="K168" s="333"/>
      <c r="L168" s="333"/>
      <c r="M168" s="333">
        <f>O168+R168</f>
        <v>0</v>
      </c>
      <c r="N168" s="335"/>
      <c r="O168" s="335"/>
      <c r="P168" s="333"/>
      <c r="Q168" s="333"/>
      <c r="R168" s="335"/>
      <c r="S168" s="333">
        <f t="shared" ref="S168:S175" si="130">H168+M168</f>
        <v>0</v>
      </c>
      <c r="T168" s="191">
        <f t="shared" si="92"/>
        <v>0</v>
      </c>
    </row>
    <row r="169" spans="1:22" s="2" customFormat="1" ht="31.5" x14ac:dyDescent="0.25">
      <c r="A169" s="67"/>
      <c r="B169" s="67"/>
      <c r="C169" s="227"/>
      <c r="D169" s="332" t="s">
        <v>700</v>
      </c>
      <c r="E169" s="332" t="s">
        <v>426</v>
      </c>
      <c r="F169" s="332" t="s">
        <v>18</v>
      </c>
      <c r="G169" s="336" t="s">
        <v>732</v>
      </c>
      <c r="H169" s="333">
        <f t="shared" si="124"/>
        <v>947500</v>
      </c>
      <c r="I169" s="333">
        <v>947500</v>
      </c>
      <c r="J169" s="334"/>
      <c r="K169" s="334"/>
      <c r="L169" s="334"/>
      <c r="M169" s="333">
        <f>O169+R169</f>
        <v>0</v>
      </c>
      <c r="N169" s="335"/>
      <c r="O169" s="335"/>
      <c r="P169" s="333"/>
      <c r="Q169" s="333"/>
      <c r="R169" s="335"/>
      <c r="S169" s="333">
        <f t="shared" si="130"/>
        <v>947500</v>
      </c>
      <c r="T169" s="191">
        <f t="shared" si="92"/>
        <v>1895000</v>
      </c>
      <c r="U169" s="215">
        <f t="shared" ref="U169:U171" si="131">M169-N169</f>
        <v>0</v>
      </c>
    </row>
    <row r="170" spans="1:22" s="2" customFormat="1" ht="31.5" x14ac:dyDescent="0.25">
      <c r="A170" s="67"/>
      <c r="B170" s="67"/>
      <c r="C170" s="227"/>
      <c r="D170" s="166" t="s">
        <v>701</v>
      </c>
      <c r="E170" s="166" t="s">
        <v>93</v>
      </c>
      <c r="F170" s="166"/>
      <c r="G170" s="208" t="s">
        <v>733</v>
      </c>
      <c r="H170" s="325">
        <f>H171</f>
        <v>200000</v>
      </c>
      <c r="I170" s="325">
        <f>I171</f>
        <v>200000</v>
      </c>
      <c r="J170" s="325">
        <f>SUM(J171)</f>
        <v>0</v>
      </c>
      <c r="K170" s="325">
        <f t="shared" ref="K170:L170" si="132">SUM(K171)</f>
        <v>0</v>
      </c>
      <c r="L170" s="325">
        <f t="shared" si="132"/>
        <v>0</v>
      </c>
      <c r="M170" s="325">
        <f>M171</f>
        <v>0</v>
      </c>
      <c r="N170" s="325">
        <f t="shared" ref="N170:Q170" si="133">N171</f>
        <v>0</v>
      </c>
      <c r="O170" s="325">
        <f t="shared" si="133"/>
        <v>0</v>
      </c>
      <c r="P170" s="325">
        <f t="shared" si="133"/>
        <v>0</v>
      </c>
      <c r="Q170" s="325">
        <f t="shared" si="133"/>
        <v>0</v>
      </c>
      <c r="R170" s="325">
        <f>SUM(R171:R172)</f>
        <v>0</v>
      </c>
      <c r="S170" s="333">
        <f t="shared" si="130"/>
        <v>200000</v>
      </c>
      <c r="T170" s="191">
        <f t="shared" si="92"/>
        <v>400000</v>
      </c>
      <c r="U170" s="215">
        <f t="shared" si="131"/>
        <v>0</v>
      </c>
    </row>
    <row r="171" spans="1:22" s="2" customFormat="1" ht="63" x14ac:dyDescent="0.25">
      <c r="A171" s="67"/>
      <c r="B171" s="67"/>
      <c r="C171" s="227"/>
      <c r="D171" s="332" t="s">
        <v>702</v>
      </c>
      <c r="E171" s="332" t="s">
        <v>94</v>
      </c>
      <c r="F171" s="332" t="s">
        <v>18</v>
      </c>
      <c r="G171" s="336" t="s">
        <v>734</v>
      </c>
      <c r="H171" s="325">
        <f t="shared" ref="H171:H179" si="134">I171+L171</f>
        <v>200000</v>
      </c>
      <c r="I171" s="334">
        <v>200000</v>
      </c>
      <c r="J171" s="334"/>
      <c r="K171" s="334"/>
      <c r="L171" s="334"/>
      <c r="M171" s="333">
        <f>O171+R171</f>
        <v>0</v>
      </c>
      <c r="N171" s="335"/>
      <c r="O171" s="335"/>
      <c r="P171" s="333"/>
      <c r="Q171" s="333"/>
      <c r="R171" s="335"/>
      <c r="S171" s="333">
        <f t="shared" si="130"/>
        <v>200000</v>
      </c>
      <c r="T171" s="191">
        <f t="shared" si="92"/>
        <v>400000</v>
      </c>
      <c r="U171" s="215">
        <f t="shared" si="131"/>
        <v>0</v>
      </c>
    </row>
    <row r="172" spans="1:22" s="2" customFormat="1" ht="31.5" hidden="1" x14ac:dyDescent="0.25">
      <c r="A172" s="67"/>
      <c r="B172" s="67"/>
      <c r="C172" s="227"/>
      <c r="D172" s="332" t="s">
        <v>703</v>
      </c>
      <c r="E172" s="332" t="s">
        <v>622</v>
      </c>
      <c r="F172" s="332" t="s">
        <v>18</v>
      </c>
      <c r="G172" s="336" t="s">
        <v>623</v>
      </c>
      <c r="H172" s="333">
        <f t="shared" si="134"/>
        <v>0</v>
      </c>
      <c r="I172" s="334"/>
      <c r="J172" s="334"/>
      <c r="K172" s="334"/>
      <c r="L172" s="334"/>
      <c r="M172" s="333">
        <f>O172+R172</f>
        <v>0</v>
      </c>
      <c r="N172" s="335"/>
      <c r="O172" s="335"/>
      <c r="P172" s="333"/>
      <c r="Q172" s="333"/>
      <c r="R172" s="333"/>
      <c r="S172" s="333">
        <f t="shared" si="130"/>
        <v>0</v>
      </c>
      <c r="T172" s="191">
        <f t="shared" si="92"/>
        <v>0</v>
      </c>
    </row>
    <row r="173" spans="1:22" s="2" customFormat="1" ht="78.75" hidden="1" x14ac:dyDescent="0.25">
      <c r="A173" s="67"/>
      <c r="B173" s="67"/>
      <c r="C173" s="227"/>
      <c r="D173" s="166" t="s">
        <v>704</v>
      </c>
      <c r="E173" s="166" t="s">
        <v>148</v>
      </c>
      <c r="F173" s="166" t="s">
        <v>18</v>
      </c>
      <c r="G173" s="208" t="s">
        <v>95</v>
      </c>
      <c r="H173" s="325">
        <f t="shared" si="134"/>
        <v>0</v>
      </c>
      <c r="I173" s="325"/>
      <c r="J173" s="337"/>
      <c r="K173" s="337"/>
      <c r="L173" s="337"/>
      <c r="M173" s="325">
        <f>O173+R173</f>
        <v>0</v>
      </c>
      <c r="N173" s="323"/>
      <c r="O173" s="323"/>
      <c r="P173" s="325"/>
      <c r="Q173" s="325"/>
      <c r="R173" s="323"/>
      <c r="S173" s="325">
        <f t="shared" si="130"/>
        <v>0</v>
      </c>
      <c r="T173" s="191">
        <f t="shared" si="92"/>
        <v>0</v>
      </c>
      <c r="V173" s="198">
        <f>M173-N173</f>
        <v>0</v>
      </c>
    </row>
    <row r="174" spans="1:22" s="2" customFormat="1" ht="47.25" hidden="1" x14ac:dyDescent="0.25">
      <c r="A174" s="67"/>
      <c r="B174" s="67"/>
      <c r="C174" s="227"/>
      <c r="D174" s="166" t="s">
        <v>976</v>
      </c>
      <c r="E174" s="166" t="s">
        <v>949</v>
      </c>
      <c r="F174" s="166" t="s">
        <v>21</v>
      </c>
      <c r="G174" s="208" t="s">
        <v>948</v>
      </c>
      <c r="H174" s="325">
        <f>I174+L174</f>
        <v>0</v>
      </c>
      <c r="I174" s="325">
        <v>0</v>
      </c>
      <c r="J174" s="325">
        <v>0</v>
      </c>
      <c r="K174" s="325">
        <v>0</v>
      </c>
      <c r="L174" s="325">
        <v>0</v>
      </c>
      <c r="M174" s="325">
        <v>0</v>
      </c>
      <c r="N174" s="325">
        <v>0</v>
      </c>
      <c r="O174" s="325">
        <v>0</v>
      </c>
      <c r="P174" s="325">
        <v>0</v>
      </c>
      <c r="Q174" s="325">
        <v>0</v>
      </c>
      <c r="R174" s="325">
        <v>0</v>
      </c>
      <c r="S174" s="325">
        <v>0</v>
      </c>
      <c r="T174" s="191">
        <f t="shared" si="92"/>
        <v>0</v>
      </c>
      <c r="U174" s="215">
        <f t="shared" ref="U174:U187" si="135">M174-N174</f>
        <v>0</v>
      </c>
    </row>
    <row r="175" spans="1:22" s="2" customFormat="1" ht="31.5" hidden="1" x14ac:dyDescent="0.25">
      <c r="A175" s="67"/>
      <c r="B175" s="67"/>
      <c r="C175" s="227"/>
      <c r="D175" s="166" t="s">
        <v>975</v>
      </c>
      <c r="E175" s="166" t="s">
        <v>396</v>
      </c>
      <c r="F175" s="166" t="s">
        <v>50</v>
      </c>
      <c r="G175" s="208" t="s">
        <v>51</v>
      </c>
      <c r="H175" s="325">
        <f t="shared" si="134"/>
        <v>0</v>
      </c>
      <c r="I175" s="325"/>
      <c r="J175" s="337"/>
      <c r="K175" s="337"/>
      <c r="L175" s="337"/>
      <c r="M175" s="325">
        <f t="shared" ref="M175:M176" si="136">O175+R175</f>
        <v>0</v>
      </c>
      <c r="N175" s="323"/>
      <c r="O175" s="323"/>
      <c r="P175" s="325"/>
      <c r="Q175" s="325"/>
      <c r="R175" s="323"/>
      <c r="S175" s="325">
        <f t="shared" si="130"/>
        <v>0</v>
      </c>
      <c r="T175" s="191">
        <f t="shared" si="92"/>
        <v>0</v>
      </c>
      <c r="U175" s="215">
        <f t="shared" si="135"/>
        <v>0</v>
      </c>
    </row>
    <row r="176" spans="1:22" s="2" customFormat="1" ht="63" hidden="1" x14ac:dyDescent="0.25">
      <c r="A176" s="67"/>
      <c r="B176" s="67"/>
      <c r="C176" s="227"/>
      <c r="D176" s="166" t="s">
        <v>1013</v>
      </c>
      <c r="E176" s="166" t="s">
        <v>984</v>
      </c>
      <c r="F176" s="166" t="s">
        <v>209</v>
      </c>
      <c r="G176" s="208" t="s">
        <v>1004</v>
      </c>
      <c r="H176" s="325">
        <f t="shared" si="134"/>
        <v>0</v>
      </c>
      <c r="I176" s="325"/>
      <c r="J176" s="337"/>
      <c r="K176" s="337"/>
      <c r="L176" s="337"/>
      <c r="M176" s="325">
        <f t="shared" si="136"/>
        <v>0</v>
      </c>
      <c r="N176" s="323"/>
      <c r="O176" s="323"/>
      <c r="P176" s="325"/>
      <c r="Q176" s="325"/>
      <c r="R176" s="323"/>
      <c r="S176" s="325">
        <f t="shared" ref="S176" si="137">H176+M176</f>
        <v>0</v>
      </c>
      <c r="T176" s="191">
        <f t="shared" si="92"/>
        <v>0</v>
      </c>
      <c r="U176" s="215"/>
    </row>
    <row r="177" spans="1:23" s="2" customFormat="1" x14ac:dyDescent="0.25">
      <c r="A177" s="67"/>
      <c r="B177" s="67"/>
      <c r="C177" s="227"/>
      <c r="D177" s="166" t="s">
        <v>705</v>
      </c>
      <c r="E177" s="166" t="s">
        <v>161</v>
      </c>
      <c r="F177" s="166"/>
      <c r="G177" s="208" t="s">
        <v>410</v>
      </c>
      <c r="H177" s="325">
        <f t="shared" si="134"/>
        <v>1000000</v>
      </c>
      <c r="I177" s="325">
        <f>I178</f>
        <v>1000000</v>
      </c>
      <c r="J177" s="325">
        <f t="shared" ref="J177:R177" si="138">J178</f>
        <v>0</v>
      </c>
      <c r="K177" s="325">
        <f t="shared" si="138"/>
        <v>0</v>
      </c>
      <c r="L177" s="325">
        <f t="shared" si="138"/>
        <v>0</v>
      </c>
      <c r="M177" s="325">
        <f t="shared" si="138"/>
        <v>0</v>
      </c>
      <c r="N177" s="325">
        <f>N178</f>
        <v>0</v>
      </c>
      <c r="O177" s="325">
        <f>O178</f>
        <v>0</v>
      </c>
      <c r="P177" s="325">
        <f t="shared" si="138"/>
        <v>0</v>
      </c>
      <c r="Q177" s="325">
        <f t="shared" si="138"/>
        <v>0</v>
      </c>
      <c r="R177" s="325">
        <f t="shared" si="138"/>
        <v>0</v>
      </c>
      <c r="S177" s="325">
        <f t="shared" ref="S177" si="139">S178</f>
        <v>1000000</v>
      </c>
      <c r="T177" s="324">
        <f t="shared" si="92"/>
        <v>2000000</v>
      </c>
      <c r="U177" s="215">
        <f t="shared" si="135"/>
        <v>0</v>
      </c>
    </row>
    <row r="178" spans="1:23" s="355" customFormat="1" ht="31.5" x14ac:dyDescent="0.25">
      <c r="A178" s="351"/>
      <c r="B178" s="351"/>
      <c r="C178" s="352"/>
      <c r="D178" s="332" t="s">
        <v>706</v>
      </c>
      <c r="E178" s="332" t="s">
        <v>399</v>
      </c>
      <c r="F178" s="332" t="s">
        <v>21</v>
      </c>
      <c r="G178" s="336" t="s">
        <v>400</v>
      </c>
      <c r="H178" s="333">
        <f t="shared" si="134"/>
        <v>1000000</v>
      </c>
      <c r="I178" s="333">
        <v>1000000</v>
      </c>
      <c r="J178" s="334"/>
      <c r="K178" s="334"/>
      <c r="L178" s="334"/>
      <c r="M178" s="333">
        <f>O178+R178</f>
        <v>0</v>
      </c>
      <c r="N178" s="335"/>
      <c r="O178" s="335"/>
      <c r="P178" s="333"/>
      <c r="Q178" s="333"/>
      <c r="R178" s="335"/>
      <c r="S178" s="333">
        <f>H178+M178</f>
        <v>1000000</v>
      </c>
      <c r="T178" s="353">
        <f t="shared" si="92"/>
        <v>2000000</v>
      </c>
      <c r="U178" s="354">
        <f t="shared" si="135"/>
        <v>0</v>
      </c>
    </row>
    <row r="179" spans="1:23" s="199" customFormat="1" ht="16.5" customHeight="1" x14ac:dyDescent="0.25">
      <c r="A179" s="65" t="s">
        <v>224</v>
      </c>
      <c r="B179" s="65" t="s">
        <v>181</v>
      </c>
      <c r="C179" s="77"/>
      <c r="D179" s="322" t="s">
        <v>333</v>
      </c>
      <c r="E179" s="322" t="s">
        <v>181</v>
      </c>
      <c r="F179" s="362"/>
      <c r="G179" s="331" t="s">
        <v>182</v>
      </c>
      <c r="H179" s="367">
        <f t="shared" si="134"/>
        <v>2440280</v>
      </c>
      <c r="I179" s="323">
        <f t="shared" ref="I179:Q179" si="140">SUM(I180:I185)</f>
        <v>2440280</v>
      </c>
      <c r="J179" s="323">
        <f t="shared" si="140"/>
        <v>119000</v>
      </c>
      <c r="K179" s="323">
        <f t="shared" si="140"/>
        <v>0</v>
      </c>
      <c r="L179" s="323">
        <f t="shared" si="140"/>
        <v>0</v>
      </c>
      <c r="M179" s="323">
        <f t="shared" si="140"/>
        <v>2069200</v>
      </c>
      <c r="N179" s="323">
        <f>SUM(N180:N185)</f>
        <v>2069200</v>
      </c>
      <c r="O179" s="323">
        <f>SUM(O180:O185)</f>
        <v>0</v>
      </c>
      <c r="P179" s="323">
        <f t="shared" si="140"/>
        <v>0</v>
      </c>
      <c r="Q179" s="323">
        <f t="shared" si="140"/>
        <v>0</v>
      </c>
      <c r="R179" s="323">
        <f>SUM(R180:R185)</f>
        <v>2069200</v>
      </c>
      <c r="S179" s="323">
        <f>SUM(S180:S185)</f>
        <v>4509480</v>
      </c>
      <c r="T179" s="324">
        <f t="shared" si="92"/>
        <v>11207160</v>
      </c>
      <c r="U179" s="215">
        <f t="shared" si="135"/>
        <v>0</v>
      </c>
      <c r="V179" s="198">
        <f>M179-N179</f>
        <v>0</v>
      </c>
      <c r="W179" s="271">
        <f>S179-(H179+M179)</f>
        <v>0</v>
      </c>
    </row>
    <row r="180" spans="1:23" ht="63" hidden="1" x14ac:dyDescent="0.25">
      <c r="A180" s="67" t="s">
        <v>184</v>
      </c>
      <c r="B180" s="67" t="s">
        <v>183</v>
      </c>
      <c r="C180" s="76" t="s">
        <v>29</v>
      </c>
      <c r="D180" s="166" t="s">
        <v>413</v>
      </c>
      <c r="E180" s="166" t="s">
        <v>416</v>
      </c>
      <c r="F180" s="166" t="s">
        <v>29</v>
      </c>
      <c r="G180" s="372" t="s">
        <v>419</v>
      </c>
      <c r="H180" s="325">
        <f t="shared" si="121"/>
        <v>0</v>
      </c>
      <c r="I180" s="338"/>
      <c r="J180" s="325"/>
      <c r="K180" s="325"/>
      <c r="L180" s="325"/>
      <c r="M180" s="325">
        <f t="shared" ref="M180:M206" si="141">O180+R180</f>
        <v>0</v>
      </c>
      <c r="N180" s="325"/>
      <c r="O180" s="325"/>
      <c r="P180" s="325"/>
      <c r="Q180" s="325"/>
      <c r="R180" s="325"/>
      <c r="S180" s="325">
        <f t="shared" ref="S180:S206" si="142">H180+M180</f>
        <v>0</v>
      </c>
      <c r="T180" s="324">
        <f t="shared" si="92"/>
        <v>0</v>
      </c>
      <c r="U180" s="215">
        <f t="shared" si="135"/>
        <v>0</v>
      </c>
    </row>
    <row r="181" spans="1:23" ht="16.5" customHeight="1" x14ac:dyDescent="0.25">
      <c r="A181" s="67" t="s">
        <v>186</v>
      </c>
      <c r="B181" s="67" t="s">
        <v>185</v>
      </c>
      <c r="C181" s="76" t="s">
        <v>30</v>
      </c>
      <c r="D181" s="166" t="s">
        <v>334</v>
      </c>
      <c r="E181" s="166" t="s">
        <v>183</v>
      </c>
      <c r="F181" s="363" t="s">
        <v>30</v>
      </c>
      <c r="G181" s="208" t="s">
        <v>420</v>
      </c>
      <c r="H181" s="368">
        <f t="shared" si="121"/>
        <v>373760</v>
      </c>
      <c r="I181" s="338">
        <v>373760</v>
      </c>
      <c r="J181" s="338">
        <v>119000</v>
      </c>
      <c r="K181" s="338"/>
      <c r="L181" s="338"/>
      <c r="M181" s="325">
        <f>O181+R181</f>
        <v>985400</v>
      </c>
      <c r="N181" s="325">
        <v>985400</v>
      </c>
      <c r="O181" s="325"/>
      <c r="P181" s="325"/>
      <c r="Q181" s="325"/>
      <c r="R181" s="325">
        <v>985400</v>
      </c>
      <c r="S181" s="325">
        <f t="shared" si="142"/>
        <v>1359160</v>
      </c>
      <c r="T181" s="324">
        <f t="shared" si="92"/>
        <v>3822720</v>
      </c>
      <c r="U181" s="215">
        <f t="shared" si="135"/>
        <v>0</v>
      </c>
    </row>
    <row r="182" spans="1:23" x14ac:dyDescent="0.25">
      <c r="A182" s="67" t="s">
        <v>188</v>
      </c>
      <c r="B182" s="67" t="s">
        <v>187</v>
      </c>
      <c r="C182" s="76" t="s">
        <v>30</v>
      </c>
      <c r="D182" s="166" t="s">
        <v>414</v>
      </c>
      <c r="E182" s="166" t="s">
        <v>417</v>
      </c>
      <c r="F182" s="166" t="s">
        <v>30</v>
      </c>
      <c r="G182" s="372" t="s">
        <v>421</v>
      </c>
      <c r="H182" s="325">
        <f t="shared" si="121"/>
        <v>729000</v>
      </c>
      <c r="I182" s="338">
        <v>729000</v>
      </c>
      <c r="J182" s="338"/>
      <c r="K182" s="338"/>
      <c r="L182" s="338"/>
      <c r="M182" s="325">
        <f t="shared" si="141"/>
        <v>209800</v>
      </c>
      <c r="N182" s="325">
        <v>209800</v>
      </c>
      <c r="O182" s="339"/>
      <c r="P182" s="325"/>
      <c r="Q182" s="325"/>
      <c r="R182" s="325">
        <v>209800</v>
      </c>
      <c r="S182" s="325">
        <f t="shared" si="142"/>
        <v>938800</v>
      </c>
      <c r="T182" s="324">
        <f t="shared" si="92"/>
        <v>2087400</v>
      </c>
      <c r="U182" s="215">
        <f t="shared" si="135"/>
        <v>0</v>
      </c>
    </row>
    <row r="183" spans="1:23" x14ac:dyDescent="0.25">
      <c r="A183" s="67" t="s">
        <v>190</v>
      </c>
      <c r="B183" s="67" t="s">
        <v>189</v>
      </c>
      <c r="C183" s="76" t="s">
        <v>31</v>
      </c>
      <c r="D183" s="166" t="s">
        <v>415</v>
      </c>
      <c r="E183" s="166" t="s">
        <v>418</v>
      </c>
      <c r="F183" s="166" t="s">
        <v>31</v>
      </c>
      <c r="G183" s="208" t="s">
        <v>422</v>
      </c>
      <c r="H183" s="325">
        <f t="shared" si="121"/>
        <v>57320</v>
      </c>
      <c r="I183" s="338">
        <v>57320</v>
      </c>
      <c r="J183" s="338"/>
      <c r="K183" s="338"/>
      <c r="L183" s="338"/>
      <c r="M183" s="325">
        <f t="shared" si="141"/>
        <v>280000</v>
      </c>
      <c r="N183" s="325">
        <v>280000</v>
      </c>
      <c r="O183" s="325"/>
      <c r="P183" s="325"/>
      <c r="Q183" s="325"/>
      <c r="R183" s="325">
        <v>280000</v>
      </c>
      <c r="S183" s="325">
        <f t="shared" si="142"/>
        <v>337320</v>
      </c>
      <c r="T183" s="324">
        <f t="shared" si="92"/>
        <v>954640</v>
      </c>
      <c r="U183" s="215">
        <f t="shared" si="135"/>
        <v>0</v>
      </c>
      <c r="W183" s="271">
        <f>S183-(H183+M183)</f>
        <v>0</v>
      </c>
    </row>
    <row r="184" spans="1:23" ht="47.25" x14ac:dyDescent="0.25">
      <c r="A184" s="67" t="s">
        <v>192</v>
      </c>
      <c r="B184" s="67" t="s">
        <v>191</v>
      </c>
      <c r="C184" s="76" t="s">
        <v>32</v>
      </c>
      <c r="D184" s="166" t="s">
        <v>335</v>
      </c>
      <c r="E184" s="166" t="s">
        <v>185</v>
      </c>
      <c r="F184" s="166" t="s">
        <v>32</v>
      </c>
      <c r="G184" s="208" t="s">
        <v>423</v>
      </c>
      <c r="H184" s="325">
        <f t="shared" si="121"/>
        <v>110700</v>
      </c>
      <c r="I184" s="338">
        <v>110700</v>
      </c>
      <c r="J184" s="338"/>
      <c r="K184" s="338"/>
      <c r="L184" s="338"/>
      <c r="M184" s="325">
        <f t="shared" si="141"/>
        <v>409000</v>
      </c>
      <c r="N184" s="325">
        <v>409000</v>
      </c>
      <c r="O184" s="325"/>
      <c r="P184" s="325"/>
      <c r="Q184" s="325"/>
      <c r="R184" s="325">
        <v>409000</v>
      </c>
      <c r="S184" s="325">
        <f t="shared" si="142"/>
        <v>519700</v>
      </c>
      <c r="T184" s="324">
        <f t="shared" si="92"/>
        <v>1448400</v>
      </c>
      <c r="U184" s="215">
        <f t="shared" si="135"/>
        <v>0</v>
      </c>
    </row>
    <row r="185" spans="1:23" ht="31.5" x14ac:dyDescent="0.25">
      <c r="A185" s="67" t="s">
        <v>196</v>
      </c>
      <c r="B185" s="67" t="s">
        <v>195</v>
      </c>
      <c r="C185" s="76" t="s">
        <v>33</v>
      </c>
      <c r="D185" s="166" t="s">
        <v>336</v>
      </c>
      <c r="E185" s="166" t="s">
        <v>189</v>
      </c>
      <c r="F185" s="166"/>
      <c r="G185" s="208" t="s">
        <v>424</v>
      </c>
      <c r="H185" s="325">
        <f t="shared" si="121"/>
        <v>1169500</v>
      </c>
      <c r="I185" s="338">
        <f>I186+I187</f>
        <v>1169500</v>
      </c>
      <c r="J185" s="338">
        <f t="shared" ref="J185:L185" si="143">J186+J187</f>
        <v>0</v>
      </c>
      <c r="K185" s="338">
        <f t="shared" si="143"/>
        <v>0</v>
      </c>
      <c r="L185" s="338">
        <f t="shared" si="143"/>
        <v>0</v>
      </c>
      <c r="M185" s="325">
        <f t="shared" si="141"/>
        <v>185000</v>
      </c>
      <c r="N185" s="338">
        <f>N186+N187</f>
        <v>185000</v>
      </c>
      <c r="O185" s="338">
        <f t="shared" ref="O185:R185" si="144">O186+O187</f>
        <v>0</v>
      </c>
      <c r="P185" s="338">
        <f t="shared" si="144"/>
        <v>0</v>
      </c>
      <c r="Q185" s="338">
        <f t="shared" si="144"/>
        <v>0</v>
      </c>
      <c r="R185" s="338">
        <f t="shared" si="144"/>
        <v>185000</v>
      </c>
      <c r="S185" s="325">
        <f t="shared" si="142"/>
        <v>1354500</v>
      </c>
      <c r="T185" s="324">
        <f t="shared" si="92"/>
        <v>2894000</v>
      </c>
      <c r="U185" s="215">
        <f t="shared" si="135"/>
        <v>0</v>
      </c>
      <c r="V185" s="198">
        <f>M185-N185</f>
        <v>0</v>
      </c>
      <c r="W185" s="271">
        <f t="shared" ref="W185:W186" si="145">S185-(H185+M185)</f>
        <v>0</v>
      </c>
    </row>
    <row r="186" spans="1:23" ht="30.75" customHeight="1" x14ac:dyDescent="0.25">
      <c r="A186" s="88"/>
      <c r="B186" s="88"/>
      <c r="C186" s="88"/>
      <c r="D186" s="166" t="s">
        <v>486</v>
      </c>
      <c r="E186" s="166" t="s">
        <v>484</v>
      </c>
      <c r="F186" s="166" t="s">
        <v>33</v>
      </c>
      <c r="G186" s="208" t="s">
        <v>485</v>
      </c>
      <c r="H186" s="325">
        <f t="shared" si="121"/>
        <v>659500</v>
      </c>
      <c r="I186" s="338">
        <v>659500</v>
      </c>
      <c r="J186" s="338"/>
      <c r="K186" s="338"/>
      <c r="L186" s="338"/>
      <c r="M186" s="325">
        <f t="shared" si="141"/>
        <v>185000</v>
      </c>
      <c r="N186" s="325">
        <v>185000</v>
      </c>
      <c r="O186" s="325"/>
      <c r="P186" s="325"/>
      <c r="Q186" s="325"/>
      <c r="R186" s="325">
        <v>185000</v>
      </c>
      <c r="S186" s="325">
        <f>H186+M186</f>
        <v>844500</v>
      </c>
      <c r="T186" s="324">
        <f t="shared" si="92"/>
        <v>1874000</v>
      </c>
      <c r="U186" s="215">
        <f t="shared" si="135"/>
        <v>0</v>
      </c>
      <c r="W186" s="271">
        <f t="shared" si="145"/>
        <v>0</v>
      </c>
    </row>
    <row r="187" spans="1:23" x14ac:dyDescent="0.25">
      <c r="A187" s="88"/>
      <c r="B187" s="88"/>
      <c r="C187" s="88"/>
      <c r="D187" s="166" t="s">
        <v>728</v>
      </c>
      <c r="E187" s="166" t="s">
        <v>729</v>
      </c>
      <c r="F187" s="166" t="s">
        <v>33</v>
      </c>
      <c r="G187" s="208" t="s">
        <v>730</v>
      </c>
      <c r="H187" s="325">
        <f t="shared" si="121"/>
        <v>510000</v>
      </c>
      <c r="I187" s="338">
        <v>510000</v>
      </c>
      <c r="J187" s="338"/>
      <c r="K187" s="338"/>
      <c r="L187" s="338"/>
      <c r="M187" s="325">
        <f>O187+R187</f>
        <v>0</v>
      </c>
      <c r="N187" s="325"/>
      <c r="O187" s="325"/>
      <c r="P187" s="325"/>
      <c r="Q187" s="325"/>
      <c r="R187" s="325"/>
      <c r="S187" s="325">
        <f>H187+M187</f>
        <v>510000</v>
      </c>
      <c r="T187" s="324">
        <f t="shared" si="92"/>
        <v>1020000</v>
      </c>
      <c r="U187" s="215">
        <f t="shared" si="135"/>
        <v>0</v>
      </c>
      <c r="V187" s="198">
        <f>M187-N187</f>
        <v>0</v>
      </c>
    </row>
    <row r="188" spans="1:23" hidden="1" x14ac:dyDescent="0.25">
      <c r="A188" s="88"/>
      <c r="B188" s="88"/>
      <c r="C188" s="88"/>
      <c r="D188" s="322" t="s">
        <v>707</v>
      </c>
      <c r="E188" s="322" t="s">
        <v>165</v>
      </c>
      <c r="F188" s="322"/>
      <c r="G188" s="168" t="s">
        <v>166</v>
      </c>
      <c r="H188" s="323">
        <f t="shared" ref="H188:H202" si="146">I188+L188</f>
        <v>0</v>
      </c>
      <c r="I188" s="323">
        <f t="shared" ref="I188:S188" si="147">I189+I192+I200+I195+I198</f>
        <v>0</v>
      </c>
      <c r="J188" s="323">
        <f t="shared" si="147"/>
        <v>0</v>
      </c>
      <c r="K188" s="323">
        <f t="shared" si="147"/>
        <v>0</v>
      </c>
      <c r="L188" s="323">
        <f t="shared" si="147"/>
        <v>0</v>
      </c>
      <c r="M188" s="323">
        <f t="shared" si="147"/>
        <v>0</v>
      </c>
      <c r="N188" s="323">
        <f t="shared" si="147"/>
        <v>0</v>
      </c>
      <c r="O188" s="323">
        <f t="shared" si="147"/>
        <v>0</v>
      </c>
      <c r="P188" s="323">
        <f t="shared" si="147"/>
        <v>0</v>
      </c>
      <c r="Q188" s="323">
        <f t="shared" si="147"/>
        <v>0</v>
      </c>
      <c r="R188" s="323">
        <f t="shared" si="147"/>
        <v>0</v>
      </c>
      <c r="S188" s="323">
        <f t="shared" si="147"/>
        <v>0</v>
      </c>
      <c r="T188" s="324">
        <f t="shared" si="92"/>
        <v>0</v>
      </c>
      <c r="V188" s="198"/>
    </row>
    <row r="189" spans="1:23" hidden="1" x14ac:dyDescent="0.25">
      <c r="A189" s="88"/>
      <c r="B189" s="88"/>
      <c r="C189" s="88"/>
      <c r="D189" s="166" t="s">
        <v>708</v>
      </c>
      <c r="E189" s="166" t="s">
        <v>150</v>
      </c>
      <c r="F189" s="166"/>
      <c r="G189" s="208" t="s">
        <v>149</v>
      </c>
      <c r="H189" s="325">
        <f t="shared" si="146"/>
        <v>0</v>
      </c>
      <c r="I189" s="325">
        <f>SUM(I190:I191)</f>
        <v>0</v>
      </c>
      <c r="J189" s="325">
        <f t="shared" ref="J189:R189" si="148">SUM(J190:J191)</f>
        <v>0</v>
      </c>
      <c r="K189" s="325">
        <f t="shared" si="148"/>
        <v>0</v>
      </c>
      <c r="L189" s="325">
        <f t="shared" si="148"/>
        <v>0</v>
      </c>
      <c r="M189" s="325">
        <f t="shared" si="148"/>
        <v>0</v>
      </c>
      <c r="N189" s="325">
        <f>SUM(N190:N191)</f>
        <v>0</v>
      </c>
      <c r="O189" s="325">
        <f>SUM(O190:O191)</f>
        <v>0</v>
      </c>
      <c r="P189" s="325">
        <f t="shared" si="148"/>
        <v>0</v>
      </c>
      <c r="Q189" s="325">
        <f t="shared" si="148"/>
        <v>0</v>
      </c>
      <c r="R189" s="325">
        <f t="shared" si="148"/>
        <v>0</v>
      </c>
      <c r="S189" s="325">
        <f t="shared" ref="S189" si="149">SUM(S190:S191)</f>
        <v>0</v>
      </c>
      <c r="T189" s="324">
        <f t="shared" si="92"/>
        <v>0</v>
      </c>
    </row>
    <row r="190" spans="1:23" ht="47.25" hidden="1" x14ac:dyDescent="0.25">
      <c r="A190" s="88"/>
      <c r="B190" s="88"/>
      <c r="C190" s="88"/>
      <c r="D190" s="340" t="s">
        <v>709</v>
      </c>
      <c r="E190" s="340" t="s">
        <v>151</v>
      </c>
      <c r="F190" s="340" t="s">
        <v>19</v>
      </c>
      <c r="G190" s="342" t="s">
        <v>152</v>
      </c>
      <c r="H190" s="333">
        <f t="shared" si="146"/>
        <v>0</v>
      </c>
      <c r="I190" s="333"/>
      <c r="J190" s="333"/>
      <c r="K190" s="333"/>
      <c r="L190" s="333"/>
      <c r="M190" s="333">
        <f t="shared" ref="M190:M202" si="150">O190+R190</f>
        <v>0</v>
      </c>
      <c r="N190" s="335"/>
      <c r="O190" s="334"/>
      <c r="P190" s="334"/>
      <c r="Q190" s="334"/>
      <c r="R190" s="335"/>
      <c r="S190" s="333">
        <f>H190+M190</f>
        <v>0</v>
      </c>
      <c r="T190" s="324">
        <f t="shared" si="92"/>
        <v>0</v>
      </c>
    </row>
    <row r="191" spans="1:23" ht="47.25" hidden="1" x14ac:dyDescent="0.25">
      <c r="A191" s="88"/>
      <c r="B191" s="88"/>
      <c r="C191" s="88"/>
      <c r="D191" s="340" t="s">
        <v>710</v>
      </c>
      <c r="E191" s="340" t="s">
        <v>302</v>
      </c>
      <c r="F191" s="340" t="s">
        <v>19</v>
      </c>
      <c r="G191" s="342" t="s">
        <v>303</v>
      </c>
      <c r="H191" s="333">
        <f t="shared" si="146"/>
        <v>0</v>
      </c>
      <c r="I191" s="333"/>
      <c r="J191" s="333"/>
      <c r="K191" s="333"/>
      <c r="L191" s="333"/>
      <c r="M191" s="333">
        <f t="shared" si="150"/>
        <v>0</v>
      </c>
      <c r="N191" s="325"/>
      <c r="O191" s="337"/>
      <c r="P191" s="337"/>
      <c r="Q191" s="337"/>
      <c r="R191" s="325"/>
      <c r="S191" s="333">
        <f>H191+M191</f>
        <v>0</v>
      </c>
      <c r="T191" s="324">
        <f t="shared" si="92"/>
        <v>0</v>
      </c>
    </row>
    <row r="192" spans="1:23" ht="31.5" hidden="1" x14ac:dyDescent="0.25">
      <c r="A192" s="88"/>
      <c r="B192" s="88"/>
      <c r="C192" s="88"/>
      <c r="D192" s="341" t="s">
        <v>711</v>
      </c>
      <c r="E192" s="341" t="s">
        <v>171</v>
      </c>
      <c r="F192" s="341"/>
      <c r="G192" s="251" t="s">
        <v>172</v>
      </c>
      <c r="H192" s="325">
        <f t="shared" si="146"/>
        <v>0</v>
      </c>
      <c r="I192" s="325">
        <f t="shared" ref="I192:L192" si="151">SUM(I193:I194)</f>
        <v>0</v>
      </c>
      <c r="J192" s="325">
        <f t="shared" si="151"/>
        <v>0</v>
      </c>
      <c r="K192" s="325">
        <f t="shared" si="151"/>
        <v>0</v>
      </c>
      <c r="L192" s="325">
        <f t="shared" si="151"/>
        <v>0</v>
      </c>
      <c r="M192" s="325">
        <f t="shared" si="150"/>
        <v>0</v>
      </c>
      <c r="N192" s="325">
        <f>SUM(N193:N194)</f>
        <v>0</v>
      </c>
      <c r="O192" s="325">
        <f t="shared" ref="O192:R192" si="152">SUM(O193:O194)</f>
        <v>0</v>
      </c>
      <c r="P192" s="325">
        <f t="shared" si="152"/>
        <v>0</v>
      </c>
      <c r="Q192" s="325">
        <f t="shared" si="152"/>
        <v>0</v>
      </c>
      <c r="R192" s="325">
        <f t="shared" si="152"/>
        <v>0</v>
      </c>
      <c r="S192" s="325">
        <f>SUM(S193:S194)</f>
        <v>0</v>
      </c>
      <c r="T192" s="324">
        <f t="shared" si="92"/>
        <v>0</v>
      </c>
    </row>
    <row r="193" spans="1:20" ht="47.25" hidden="1" x14ac:dyDescent="0.25">
      <c r="A193" s="88"/>
      <c r="B193" s="88"/>
      <c r="C193" s="88"/>
      <c r="D193" s="340" t="s">
        <v>712</v>
      </c>
      <c r="E193" s="340" t="s">
        <v>173</v>
      </c>
      <c r="F193" s="340" t="s">
        <v>19</v>
      </c>
      <c r="G193" s="342" t="s">
        <v>174</v>
      </c>
      <c r="H193" s="333">
        <f t="shared" si="146"/>
        <v>0</v>
      </c>
      <c r="I193" s="333"/>
      <c r="J193" s="333"/>
      <c r="K193" s="343"/>
      <c r="L193" s="333"/>
      <c r="M193" s="325">
        <f>O193+R193</f>
        <v>0</v>
      </c>
      <c r="N193" s="344"/>
      <c r="O193" s="344"/>
      <c r="P193" s="344"/>
      <c r="Q193" s="344"/>
      <c r="R193" s="344"/>
      <c r="S193" s="333">
        <f t="shared" ref="S193:S199" si="153">H193+M193</f>
        <v>0</v>
      </c>
      <c r="T193" s="324">
        <f t="shared" si="92"/>
        <v>0</v>
      </c>
    </row>
    <row r="194" spans="1:20" ht="47.25" hidden="1" x14ac:dyDescent="0.25">
      <c r="A194" s="88"/>
      <c r="B194" s="88"/>
      <c r="C194" s="88"/>
      <c r="D194" s="340" t="s">
        <v>828</v>
      </c>
      <c r="E194" s="340" t="s">
        <v>829</v>
      </c>
      <c r="F194" s="340" t="s">
        <v>19</v>
      </c>
      <c r="G194" s="342" t="s">
        <v>830</v>
      </c>
      <c r="H194" s="333">
        <f t="shared" ref="H194" si="154">I194+L194</f>
        <v>0</v>
      </c>
      <c r="I194" s="333"/>
      <c r="J194" s="333"/>
      <c r="K194" s="343"/>
      <c r="L194" s="333"/>
      <c r="M194" s="325">
        <f>O194+R194</f>
        <v>0</v>
      </c>
      <c r="N194" s="344"/>
      <c r="O194" s="344"/>
      <c r="P194" s="344"/>
      <c r="Q194" s="344"/>
      <c r="R194" s="344"/>
      <c r="S194" s="333">
        <f t="shared" ref="S194" si="155">H194+M194</f>
        <v>0</v>
      </c>
      <c r="T194" s="324">
        <f t="shared" si="92"/>
        <v>0</v>
      </c>
    </row>
    <row r="195" spans="1:20" ht="31.5" hidden="1" x14ac:dyDescent="0.25">
      <c r="A195" s="88"/>
      <c r="B195" s="88"/>
      <c r="C195" s="88"/>
      <c r="D195" s="340" t="s">
        <v>713</v>
      </c>
      <c r="E195" s="340" t="s">
        <v>593</v>
      </c>
      <c r="F195" s="340"/>
      <c r="G195" s="342" t="s">
        <v>594</v>
      </c>
      <c r="H195" s="333">
        <f t="shared" si="146"/>
        <v>0</v>
      </c>
      <c r="I195" s="333">
        <f>I196+I197</f>
        <v>0</v>
      </c>
      <c r="J195" s="333">
        <f t="shared" ref="J195:R195" si="156">J196+J197</f>
        <v>0</v>
      </c>
      <c r="K195" s="333">
        <f t="shared" si="156"/>
        <v>0</v>
      </c>
      <c r="L195" s="333">
        <f t="shared" si="156"/>
        <v>0</v>
      </c>
      <c r="M195" s="333">
        <f t="shared" si="150"/>
        <v>0</v>
      </c>
      <c r="N195" s="333">
        <f t="shared" si="156"/>
        <v>0</v>
      </c>
      <c r="O195" s="333">
        <f t="shared" si="156"/>
        <v>0</v>
      </c>
      <c r="P195" s="333">
        <f t="shared" si="156"/>
        <v>0</v>
      </c>
      <c r="Q195" s="333">
        <f t="shared" si="156"/>
        <v>0</v>
      </c>
      <c r="R195" s="333">
        <f t="shared" si="156"/>
        <v>0</v>
      </c>
      <c r="S195" s="333">
        <f>H195+M195</f>
        <v>0</v>
      </c>
      <c r="T195" s="324">
        <f t="shared" si="92"/>
        <v>0</v>
      </c>
    </row>
    <row r="196" spans="1:20" ht="31.5" hidden="1" x14ac:dyDescent="0.25">
      <c r="A196" s="88"/>
      <c r="B196" s="88"/>
      <c r="C196" s="88"/>
      <c r="D196" s="340" t="s">
        <v>714</v>
      </c>
      <c r="E196" s="340" t="s">
        <v>595</v>
      </c>
      <c r="F196" s="340" t="s">
        <v>19</v>
      </c>
      <c r="G196" s="342" t="s">
        <v>596</v>
      </c>
      <c r="H196" s="333">
        <f t="shared" si="146"/>
        <v>0</v>
      </c>
      <c r="I196" s="333"/>
      <c r="J196" s="333"/>
      <c r="K196" s="343"/>
      <c r="L196" s="333"/>
      <c r="M196" s="333">
        <f t="shared" si="150"/>
        <v>0</v>
      </c>
      <c r="N196" s="333"/>
      <c r="O196" s="345"/>
      <c r="P196" s="345"/>
      <c r="Q196" s="345"/>
      <c r="R196" s="333"/>
      <c r="S196" s="333">
        <f t="shared" si="153"/>
        <v>0</v>
      </c>
      <c r="T196" s="324">
        <f t="shared" si="92"/>
        <v>0</v>
      </c>
    </row>
    <row r="197" spans="1:20" ht="63" hidden="1" x14ac:dyDescent="0.25">
      <c r="A197" s="88"/>
      <c r="B197" s="88"/>
      <c r="C197" s="88"/>
      <c r="D197" s="340" t="s">
        <v>715</v>
      </c>
      <c r="E197" s="340" t="s">
        <v>597</v>
      </c>
      <c r="F197" s="340" t="s">
        <v>19</v>
      </c>
      <c r="G197" s="342" t="s">
        <v>735</v>
      </c>
      <c r="H197" s="333">
        <f t="shared" si="146"/>
        <v>0</v>
      </c>
      <c r="I197" s="333"/>
      <c r="J197" s="333"/>
      <c r="K197" s="343"/>
      <c r="L197" s="333"/>
      <c r="M197" s="333">
        <f t="shared" si="150"/>
        <v>0</v>
      </c>
      <c r="N197" s="333"/>
      <c r="O197" s="345"/>
      <c r="P197" s="345"/>
      <c r="Q197" s="345"/>
      <c r="R197" s="333"/>
      <c r="S197" s="333">
        <f t="shared" si="153"/>
        <v>0</v>
      </c>
      <c r="T197" s="324">
        <f t="shared" si="92"/>
        <v>0</v>
      </c>
    </row>
    <row r="198" spans="1:20" ht="31.5" hidden="1" x14ac:dyDescent="0.25">
      <c r="A198" s="88"/>
      <c r="B198" s="88"/>
      <c r="C198" s="88"/>
      <c r="D198" s="341" t="s">
        <v>716</v>
      </c>
      <c r="E198" s="341" t="s">
        <v>598</v>
      </c>
      <c r="F198" s="341"/>
      <c r="G198" s="327" t="s">
        <v>599</v>
      </c>
      <c r="H198" s="333">
        <f t="shared" si="146"/>
        <v>0</v>
      </c>
      <c r="I198" s="333">
        <f>I199</f>
        <v>0</v>
      </c>
      <c r="J198" s="333">
        <f t="shared" ref="J198:R198" si="157">J199</f>
        <v>0</v>
      </c>
      <c r="K198" s="333">
        <f t="shared" si="157"/>
        <v>0</v>
      </c>
      <c r="L198" s="333">
        <f t="shared" si="157"/>
        <v>0</v>
      </c>
      <c r="M198" s="333">
        <f t="shared" si="150"/>
        <v>0</v>
      </c>
      <c r="N198" s="333">
        <f t="shared" si="157"/>
        <v>0</v>
      </c>
      <c r="O198" s="333">
        <f t="shared" si="157"/>
        <v>0</v>
      </c>
      <c r="P198" s="333">
        <f t="shared" si="157"/>
        <v>0</v>
      </c>
      <c r="Q198" s="333">
        <f t="shared" si="157"/>
        <v>0</v>
      </c>
      <c r="R198" s="333">
        <f t="shared" si="157"/>
        <v>0</v>
      </c>
      <c r="S198" s="333">
        <f t="shared" si="153"/>
        <v>0</v>
      </c>
      <c r="T198" s="324">
        <f t="shared" si="92"/>
        <v>0</v>
      </c>
    </row>
    <row r="199" spans="1:20" ht="78.75" hidden="1" x14ac:dyDescent="0.25">
      <c r="A199" s="88"/>
      <c r="B199" s="88"/>
      <c r="C199" s="88"/>
      <c r="D199" s="341" t="s">
        <v>717</v>
      </c>
      <c r="E199" s="341" t="s">
        <v>600</v>
      </c>
      <c r="F199" s="341" t="s">
        <v>19</v>
      </c>
      <c r="G199" s="327" t="s">
        <v>736</v>
      </c>
      <c r="H199" s="333">
        <f t="shared" si="146"/>
        <v>0</v>
      </c>
      <c r="I199" s="333"/>
      <c r="J199" s="333"/>
      <c r="K199" s="343"/>
      <c r="L199" s="333"/>
      <c r="M199" s="333">
        <f t="shared" si="150"/>
        <v>0</v>
      </c>
      <c r="N199" s="333"/>
      <c r="O199" s="345"/>
      <c r="P199" s="345"/>
      <c r="Q199" s="345"/>
      <c r="R199" s="333"/>
      <c r="S199" s="333">
        <f t="shared" si="153"/>
        <v>0</v>
      </c>
      <c r="T199" s="324">
        <f t="shared" si="92"/>
        <v>0</v>
      </c>
    </row>
    <row r="200" spans="1:20" ht="31.5" hidden="1" x14ac:dyDescent="0.25">
      <c r="A200" s="88"/>
      <c r="B200" s="88"/>
      <c r="C200" s="88"/>
      <c r="D200" s="341" t="s">
        <v>718</v>
      </c>
      <c r="E200" s="341" t="s">
        <v>153</v>
      </c>
      <c r="F200" s="341"/>
      <c r="G200" s="327" t="s">
        <v>175</v>
      </c>
      <c r="H200" s="325">
        <f t="shared" si="146"/>
        <v>0</v>
      </c>
      <c r="I200" s="325">
        <f>SUM(I201:I202)</f>
        <v>0</v>
      </c>
      <c r="J200" s="325">
        <f>SUM(J201:J202)</f>
        <v>0</v>
      </c>
      <c r="K200" s="325">
        <f>SUM(K201:K202)</f>
        <v>0</v>
      </c>
      <c r="L200" s="325">
        <f>SUM(L201:L202)</f>
        <v>0</v>
      </c>
      <c r="M200" s="333">
        <f t="shared" si="150"/>
        <v>0</v>
      </c>
      <c r="N200" s="325">
        <f t="shared" ref="N200:S200" si="158">SUM(N201:N202)</f>
        <v>0</v>
      </c>
      <c r="O200" s="325">
        <f t="shared" si="158"/>
        <v>0</v>
      </c>
      <c r="P200" s="325">
        <f t="shared" si="158"/>
        <v>0</v>
      </c>
      <c r="Q200" s="325">
        <f t="shared" si="158"/>
        <v>0</v>
      </c>
      <c r="R200" s="325">
        <f t="shared" si="158"/>
        <v>0</v>
      </c>
      <c r="S200" s="325">
        <f t="shared" si="158"/>
        <v>0</v>
      </c>
      <c r="T200" s="324">
        <f t="shared" si="92"/>
        <v>0</v>
      </c>
    </row>
    <row r="201" spans="1:20" ht="78.75" hidden="1" x14ac:dyDescent="0.25">
      <c r="A201" s="88"/>
      <c r="B201" s="88"/>
      <c r="C201" s="88"/>
      <c r="D201" s="346" t="s">
        <v>719</v>
      </c>
      <c r="E201" s="346" t="s">
        <v>176</v>
      </c>
      <c r="F201" s="346" t="s">
        <v>19</v>
      </c>
      <c r="G201" s="342" t="s">
        <v>737</v>
      </c>
      <c r="H201" s="333">
        <f t="shared" si="146"/>
        <v>0</v>
      </c>
      <c r="I201" s="333"/>
      <c r="J201" s="345"/>
      <c r="K201" s="345"/>
      <c r="L201" s="345"/>
      <c r="M201" s="333">
        <f t="shared" si="150"/>
        <v>0</v>
      </c>
      <c r="N201" s="333"/>
      <c r="O201" s="334"/>
      <c r="P201" s="334"/>
      <c r="Q201" s="334"/>
      <c r="R201" s="333"/>
      <c r="S201" s="333">
        <f>H201+M201</f>
        <v>0</v>
      </c>
      <c r="T201" s="324">
        <f t="shared" si="92"/>
        <v>0</v>
      </c>
    </row>
    <row r="202" spans="1:20" ht="63" hidden="1" x14ac:dyDescent="0.25">
      <c r="A202" s="88"/>
      <c r="B202" s="88"/>
      <c r="C202" s="88"/>
      <c r="D202" s="340" t="s">
        <v>720</v>
      </c>
      <c r="E202" s="340" t="s">
        <v>177</v>
      </c>
      <c r="F202" s="340" t="s">
        <v>19</v>
      </c>
      <c r="G202" s="342" t="s">
        <v>585</v>
      </c>
      <c r="H202" s="333">
        <f t="shared" si="146"/>
        <v>0</v>
      </c>
      <c r="I202" s="333"/>
      <c r="J202" s="345"/>
      <c r="K202" s="345"/>
      <c r="L202" s="345"/>
      <c r="M202" s="325">
        <f t="shared" si="150"/>
        <v>0</v>
      </c>
      <c r="N202" s="333"/>
      <c r="O202" s="334"/>
      <c r="P202" s="334"/>
      <c r="Q202" s="334"/>
      <c r="R202" s="333"/>
      <c r="S202" s="333">
        <f>H202+M202</f>
        <v>0</v>
      </c>
      <c r="T202" s="324">
        <f t="shared" si="92"/>
        <v>0</v>
      </c>
    </row>
    <row r="203" spans="1:20" hidden="1" x14ac:dyDescent="0.25">
      <c r="A203" s="88"/>
      <c r="B203" s="88"/>
      <c r="C203" s="88"/>
      <c r="D203" s="347" t="s">
        <v>478</v>
      </c>
      <c r="E203" s="347" t="s">
        <v>430</v>
      </c>
      <c r="F203" s="347"/>
      <c r="G203" s="167" t="s">
        <v>477</v>
      </c>
      <c r="H203" s="323">
        <f t="shared" si="121"/>
        <v>0</v>
      </c>
      <c r="I203" s="348">
        <f>I204+I208</f>
        <v>0</v>
      </c>
      <c r="J203" s="348">
        <f>J204+J208</f>
        <v>0</v>
      </c>
      <c r="K203" s="348">
        <f>K204+K208</f>
        <v>0</v>
      </c>
      <c r="L203" s="348">
        <f>L204+L208</f>
        <v>0</v>
      </c>
      <c r="M203" s="323">
        <f t="shared" si="141"/>
        <v>0</v>
      </c>
      <c r="N203" s="348">
        <f>N204+N208</f>
        <v>0</v>
      </c>
      <c r="O203" s="348">
        <f>O204+O208</f>
        <v>0</v>
      </c>
      <c r="P203" s="348">
        <f>P204+P208</f>
        <v>0</v>
      </c>
      <c r="Q203" s="348">
        <f>Q204+Q208</f>
        <v>0</v>
      </c>
      <c r="R203" s="348">
        <f>R204+R208</f>
        <v>0</v>
      </c>
      <c r="S203" s="323">
        <f t="shared" si="142"/>
        <v>0</v>
      </c>
      <c r="T203" s="324">
        <f t="shared" si="92"/>
        <v>0</v>
      </c>
    </row>
    <row r="204" spans="1:20" ht="31.5" hidden="1" x14ac:dyDescent="0.25">
      <c r="A204" s="88"/>
      <c r="B204" s="88"/>
      <c r="C204" s="88"/>
      <c r="D204" s="322" t="s">
        <v>479</v>
      </c>
      <c r="E204" s="322" t="s">
        <v>286</v>
      </c>
      <c r="F204" s="322"/>
      <c r="G204" s="168" t="s">
        <v>464</v>
      </c>
      <c r="H204" s="323">
        <f t="shared" si="121"/>
        <v>0</v>
      </c>
      <c r="I204" s="348">
        <f>I205</f>
        <v>0</v>
      </c>
      <c r="J204" s="348">
        <f t="shared" ref="J204:R205" si="159">J205</f>
        <v>0</v>
      </c>
      <c r="K204" s="348">
        <f t="shared" si="159"/>
        <v>0</v>
      </c>
      <c r="L204" s="348">
        <f t="shared" si="159"/>
        <v>0</v>
      </c>
      <c r="M204" s="323">
        <f t="shared" si="141"/>
        <v>0</v>
      </c>
      <c r="N204" s="348">
        <f t="shared" ref="N204" si="160">N205</f>
        <v>0</v>
      </c>
      <c r="O204" s="348">
        <f t="shared" ref="O204:O205" si="161">O205</f>
        <v>0</v>
      </c>
      <c r="P204" s="348">
        <f t="shared" si="159"/>
        <v>0</v>
      </c>
      <c r="Q204" s="348">
        <f t="shared" si="159"/>
        <v>0</v>
      </c>
      <c r="R204" s="348">
        <f t="shared" si="159"/>
        <v>0</v>
      </c>
      <c r="S204" s="323">
        <f t="shared" si="142"/>
        <v>0</v>
      </c>
      <c r="T204" s="324">
        <f t="shared" ref="T204:T275" si="162">SUM(H204:R204)</f>
        <v>0</v>
      </c>
    </row>
    <row r="205" spans="1:20" s="199" customFormat="1" ht="31.5" hidden="1" x14ac:dyDescent="0.25">
      <c r="A205" s="53" t="s">
        <v>225</v>
      </c>
      <c r="B205" s="51" t="s">
        <v>217</v>
      </c>
      <c r="C205" s="52"/>
      <c r="D205" s="166" t="s">
        <v>480</v>
      </c>
      <c r="E205" s="166" t="s">
        <v>474</v>
      </c>
      <c r="F205" s="166"/>
      <c r="G205" s="208" t="s">
        <v>738</v>
      </c>
      <c r="H205" s="325">
        <f t="shared" si="121"/>
        <v>0</v>
      </c>
      <c r="I205" s="338">
        <f>I206</f>
        <v>0</v>
      </c>
      <c r="J205" s="338">
        <f t="shared" si="159"/>
        <v>0</v>
      </c>
      <c r="K205" s="338">
        <f t="shared" si="159"/>
        <v>0</v>
      </c>
      <c r="L205" s="338">
        <f t="shared" si="159"/>
        <v>0</v>
      </c>
      <c r="M205" s="325">
        <f t="shared" si="141"/>
        <v>0</v>
      </c>
      <c r="N205" s="338">
        <f>SUM(N206:N207)</f>
        <v>0</v>
      </c>
      <c r="O205" s="338">
        <f t="shared" si="161"/>
        <v>0</v>
      </c>
      <c r="P205" s="338">
        <f t="shared" si="159"/>
        <v>0</v>
      </c>
      <c r="Q205" s="338">
        <f t="shared" si="159"/>
        <v>0</v>
      </c>
      <c r="R205" s="338">
        <f>SUM(R206:R207)</f>
        <v>0</v>
      </c>
      <c r="S205" s="325">
        <f t="shared" si="142"/>
        <v>0</v>
      </c>
      <c r="T205" s="324">
        <f t="shared" si="162"/>
        <v>0</v>
      </c>
    </row>
    <row r="206" spans="1:20" ht="31.5" hidden="1" x14ac:dyDescent="0.25">
      <c r="A206" s="45" t="s">
        <v>226</v>
      </c>
      <c r="B206" s="17" t="s">
        <v>158</v>
      </c>
      <c r="C206" s="43" t="s">
        <v>42</v>
      </c>
      <c r="D206" s="166" t="s">
        <v>482</v>
      </c>
      <c r="E206" s="166" t="s">
        <v>481</v>
      </c>
      <c r="F206" s="166" t="s">
        <v>39</v>
      </c>
      <c r="G206" s="327" t="s">
        <v>483</v>
      </c>
      <c r="H206" s="325">
        <f t="shared" si="121"/>
        <v>0</v>
      </c>
      <c r="I206" s="338"/>
      <c r="J206" s="338"/>
      <c r="K206" s="338"/>
      <c r="L206" s="338"/>
      <c r="M206" s="325">
        <f t="shared" si="141"/>
        <v>0</v>
      </c>
      <c r="N206" s="325"/>
      <c r="O206" s="325"/>
      <c r="P206" s="325"/>
      <c r="Q206" s="325"/>
      <c r="R206" s="325"/>
      <c r="S206" s="325">
        <f t="shared" si="142"/>
        <v>0</v>
      </c>
      <c r="T206" s="324">
        <f t="shared" si="162"/>
        <v>0</v>
      </c>
    </row>
    <row r="207" spans="1:20" ht="31.5" hidden="1" x14ac:dyDescent="0.25">
      <c r="A207" s="228"/>
      <c r="B207" s="43"/>
      <c r="C207" s="43"/>
      <c r="D207" s="166" t="s">
        <v>721</v>
      </c>
      <c r="E207" s="166" t="s">
        <v>487</v>
      </c>
      <c r="F207" s="166" t="s">
        <v>39</v>
      </c>
      <c r="G207" s="327" t="s">
        <v>488</v>
      </c>
      <c r="H207" s="325">
        <f>I207+L207</f>
        <v>0</v>
      </c>
      <c r="I207" s="338"/>
      <c r="J207" s="338"/>
      <c r="K207" s="338"/>
      <c r="L207" s="338"/>
      <c r="M207" s="325">
        <f>O207+R207</f>
        <v>0</v>
      </c>
      <c r="N207" s="325"/>
      <c r="O207" s="325"/>
      <c r="P207" s="325"/>
      <c r="Q207" s="325"/>
      <c r="R207" s="325"/>
      <c r="S207" s="325">
        <f>H207+M207</f>
        <v>0</v>
      </c>
      <c r="T207" s="324">
        <f t="shared" si="162"/>
        <v>0</v>
      </c>
    </row>
    <row r="208" spans="1:20" ht="31.5" hidden="1" x14ac:dyDescent="0.25">
      <c r="A208" s="228"/>
      <c r="B208" s="43"/>
      <c r="C208" s="43"/>
      <c r="D208" s="322" t="s">
        <v>926</v>
      </c>
      <c r="E208" s="322" t="s">
        <v>916</v>
      </c>
      <c r="F208" s="322"/>
      <c r="G208" s="168" t="s">
        <v>918</v>
      </c>
      <c r="H208" s="323">
        <f t="shared" ref="H208:H209" si="163">I208+L208</f>
        <v>0</v>
      </c>
      <c r="I208" s="348">
        <f>I209</f>
        <v>0</v>
      </c>
      <c r="J208" s="348">
        <f t="shared" ref="J208:R208" si="164">J209</f>
        <v>0</v>
      </c>
      <c r="K208" s="348">
        <f t="shared" si="164"/>
        <v>0</v>
      </c>
      <c r="L208" s="348">
        <f t="shared" si="164"/>
        <v>0</v>
      </c>
      <c r="M208" s="323">
        <f t="shared" ref="M208:M209" si="165">O208+R208</f>
        <v>0</v>
      </c>
      <c r="N208" s="348">
        <f t="shared" ref="N208:O208" si="166">N209</f>
        <v>0</v>
      </c>
      <c r="O208" s="348">
        <f t="shared" si="166"/>
        <v>0</v>
      </c>
      <c r="P208" s="348">
        <f t="shared" si="164"/>
        <v>0</v>
      </c>
      <c r="Q208" s="348">
        <f t="shared" si="164"/>
        <v>0</v>
      </c>
      <c r="R208" s="348">
        <f t="shared" si="164"/>
        <v>0</v>
      </c>
      <c r="S208" s="323">
        <f t="shared" ref="S208:S209" si="167">H208+M208</f>
        <v>0</v>
      </c>
      <c r="T208" s="324">
        <f t="shared" si="162"/>
        <v>0</v>
      </c>
    </row>
    <row r="209" spans="1:24" ht="63" hidden="1" x14ac:dyDescent="0.25">
      <c r="A209" s="228"/>
      <c r="B209" s="43"/>
      <c r="C209" s="43"/>
      <c r="D209" s="166" t="s">
        <v>927</v>
      </c>
      <c r="E209" s="166" t="s">
        <v>919</v>
      </c>
      <c r="F209" s="166" t="s">
        <v>921</v>
      </c>
      <c r="G209" s="327" t="s">
        <v>920</v>
      </c>
      <c r="H209" s="325">
        <f t="shared" si="163"/>
        <v>0</v>
      </c>
      <c r="I209" s="338"/>
      <c r="J209" s="338"/>
      <c r="K209" s="338"/>
      <c r="L209" s="338"/>
      <c r="M209" s="325">
        <f t="shared" si="165"/>
        <v>0</v>
      </c>
      <c r="N209" s="325"/>
      <c r="O209" s="325"/>
      <c r="P209" s="325"/>
      <c r="Q209" s="325"/>
      <c r="R209" s="325"/>
      <c r="S209" s="325">
        <f t="shared" si="167"/>
        <v>0</v>
      </c>
      <c r="T209" s="324">
        <f t="shared" si="162"/>
        <v>0</v>
      </c>
    </row>
    <row r="210" spans="1:24" hidden="1" x14ac:dyDescent="0.25">
      <c r="A210" s="228"/>
      <c r="B210" s="43"/>
      <c r="C210" s="43"/>
      <c r="D210" s="166"/>
      <c r="E210" s="166"/>
      <c r="F210" s="166"/>
      <c r="G210" s="327"/>
      <c r="H210" s="325"/>
      <c r="I210" s="338"/>
      <c r="J210" s="338"/>
      <c r="K210" s="338"/>
      <c r="L210" s="338"/>
      <c r="M210" s="325"/>
      <c r="N210" s="325"/>
      <c r="O210" s="325"/>
      <c r="P210" s="325"/>
      <c r="Q210" s="325"/>
      <c r="R210" s="325"/>
      <c r="S210" s="325"/>
      <c r="T210" s="324">
        <f t="shared" si="162"/>
        <v>0</v>
      </c>
    </row>
    <row r="211" spans="1:24" ht="45" customHeight="1" x14ac:dyDescent="0.25">
      <c r="A211" s="228"/>
      <c r="B211" s="43"/>
      <c r="C211" s="43"/>
      <c r="D211" s="322" t="s">
        <v>882</v>
      </c>
      <c r="E211" s="322"/>
      <c r="F211" s="322"/>
      <c r="G211" s="168" t="s">
        <v>891</v>
      </c>
      <c r="H211" s="323">
        <f>I211+L211</f>
        <v>-1200000</v>
      </c>
      <c r="I211" s="323">
        <f>I212</f>
        <v>-1200000</v>
      </c>
      <c r="J211" s="323">
        <f t="shared" ref="J211:K211" si="168">J212</f>
        <v>0</v>
      </c>
      <c r="K211" s="323">
        <f t="shared" si="168"/>
        <v>0</v>
      </c>
      <c r="L211" s="323">
        <f t="shared" ref="L211" si="169">L212</f>
        <v>0</v>
      </c>
      <c r="M211" s="323">
        <f t="shared" ref="M211" si="170">M212</f>
        <v>0</v>
      </c>
      <c r="N211" s="323">
        <f t="shared" ref="N211" si="171">N212</f>
        <v>0</v>
      </c>
      <c r="O211" s="323">
        <f t="shared" ref="O211" si="172">O212</f>
        <v>0</v>
      </c>
      <c r="P211" s="323">
        <f t="shared" ref="P211" si="173">P212</f>
        <v>0</v>
      </c>
      <c r="Q211" s="323">
        <f t="shared" ref="Q211" si="174">Q212</f>
        <v>0</v>
      </c>
      <c r="R211" s="323">
        <f t="shared" ref="R211:S211" si="175">R212</f>
        <v>0</v>
      </c>
      <c r="S211" s="323">
        <f t="shared" si="175"/>
        <v>-1200000</v>
      </c>
      <c r="T211" s="324">
        <f t="shared" si="162"/>
        <v>-2400000</v>
      </c>
      <c r="U211" s="215">
        <f t="shared" ref="U211:U214" si="176">M211-N211</f>
        <v>0</v>
      </c>
      <c r="V211" s="198">
        <f t="shared" ref="V211:V218" si="177">M211-N211</f>
        <v>0</v>
      </c>
      <c r="W211" s="271">
        <f t="shared" ref="W211:W218" si="178">S211-(H211+M211)</f>
        <v>0</v>
      </c>
      <c r="X211" s="220"/>
    </row>
    <row r="212" spans="1:24" ht="31.5" x14ac:dyDescent="0.25">
      <c r="A212" s="228"/>
      <c r="B212" s="43"/>
      <c r="C212" s="43"/>
      <c r="D212" s="322" t="s">
        <v>883</v>
      </c>
      <c r="E212" s="322"/>
      <c r="F212" s="322"/>
      <c r="G212" s="208" t="s">
        <v>891</v>
      </c>
      <c r="H212" s="325">
        <f>I212+L212</f>
        <v>-1200000</v>
      </c>
      <c r="I212" s="325">
        <f>I213+I216+I218+I234</f>
        <v>-1200000</v>
      </c>
      <c r="J212" s="325">
        <f t="shared" ref="J212:M212" si="179">J213+J216+J218+J234</f>
        <v>0</v>
      </c>
      <c r="K212" s="325">
        <f t="shared" si="179"/>
        <v>0</v>
      </c>
      <c r="L212" s="325">
        <f t="shared" si="179"/>
        <v>0</v>
      </c>
      <c r="M212" s="325">
        <f t="shared" si="179"/>
        <v>0</v>
      </c>
      <c r="N212" s="325">
        <f>N213+N216+N218+N234</f>
        <v>0</v>
      </c>
      <c r="O212" s="325">
        <f t="shared" ref="O212" si="180">O213+O216+O218+O234</f>
        <v>0</v>
      </c>
      <c r="P212" s="325">
        <f t="shared" ref="P212" si="181">P213+P216+P218+P234</f>
        <v>0</v>
      </c>
      <c r="Q212" s="325">
        <f t="shared" ref="Q212" si="182">Q213+Q216+Q218+Q234</f>
        <v>0</v>
      </c>
      <c r="R212" s="325">
        <f t="shared" ref="R212" si="183">R213+R216+R218+R234</f>
        <v>0</v>
      </c>
      <c r="S212" s="325">
        <f>S213+S216+S218</f>
        <v>-1200000</v>
      </c>
      <c r="T212" s="324">
        <f t="shared" si="162"/>
        <v>-2400000</v>
      </c>
      <c r="U212" s="215">
        <f t="shared" si="176"/>
        <v>0</v>
      </c>
      <c r="V212" s="198">
        <f t="shared" si="177"/>
        <v>0</v>
      </c>
      <c r="W212" s="271">
        <f t="shared" si="178"/>
        <v>0</v>
      </c>
    </row>
    <row r="213" spans="1:24" hidden="1" x14ac:dyDescent="0.25">
      <c r="A213" s="228"/>
      <c r="B213" s="43"/>
      <c r="C213" s="43"/>
      <c r="D213" s="322" t="s">
        <v>884</v>
      </c>
      <c r="E213" s="326" t="s">
        <v>83</v>
      </c>
      <c r="F213" s="326"/>
      <c r="G213" s="168" t="s">
        <v>84</v>
      </c>
      <c r="H213" s="323">
        <f t="shared" ref="H213:H215" si="184">I213+L213</f>
        <v>0</v>
      </c>
      <c r="I213" s="323">
        <f>I214+I215</f>
        <v>0</v>
      </c>
      <c r="J213" s="323">
        <f t="shared" ref="J213:R213" si="185">J214+J215</f>
        <v>0</v>
      </c>
      <c r="K213" s="323">
        <f t="shared" si="185"/>
        <v>0</v>
      </c>
      <c r="L213" s="323">
        <f t="shared" si="185"/>
        <v>0</v>
      </c>
      <c r="M213" s="323">
        <f t="shared" si="185"/>
        <v>0</v>
      </c>
      <c r="N213" s="323">
        <f t="shared" si="185"/>
        <v>0</v>
      </c>
      <c r="O213" s="323">
        <f t="shared" si="185"/>
        <v>0</v>
      </c>
      <c r="P213" s="323">
        <f t="shared" si="185"/>
        <v>0</v>
      </c>
      <c r="Q213" s="323">
        <f t="shared" si="185"/>
        <v>0</v>
      </c>
      <c r="R213" s="323">
        <f t="shared" si="185"/>
        <v>0</v>
      </c>
      <c r="S213" s="323">
        <f>S214+S215</f>
        <v>0</v>
      </c>
      <c r="T213" s="324">
        <f t="shared" si="162"/>
        <v>0</v>
      </c>
      <c r="U213" s="215">
        <f t="shared" si="176"/>
        <v>0</v>
      </c>
      <c r="V213" s="198">
        <f t="shared" si="177"/>
        <v>0</v>
      </c>
      <c r="W213" s="271">
        <f t="shared" si="178"/>
        <v>0</v>
      </c>
    </row>
    <row r="214" spans="1:24" ht="47.25" hidden="1" x14ac:dyDescent="0.25">
      <c r="A214" s="228"/>
      <c r="B214" s="43"/>
      <c r="C214" s="43"/>
      <c r="D214" s="166" t="s">
        <v>885</v>
      </c>
      <c r="E214" s="166" t="s">
        <v>371</v>
      </c>
      <c r="F214" s="166" t="s">
        <v>20</v>
      </c>
      <c r="G214" s="327" t="s">
        <v>831</v>
      </c>
      <c r="H214" s="325">
        <f t="shared" si="184"/>
        <v>0</v>
      </c>
      <c r="I214" s="325"/>
      <c r="J214" s="325"/>
      <c r="K214" s="325"/>
      <c r="L214" s="325"/>
      <c r="M214" s="325">
        <f>O214+R214</f>
        <v>0</v>
      </c>
      <c r="N214" s="325"/>
      <c r="O214" s="323"/>
      <c r="P214" s="323"/>
      <c r="Q214" s="323"/>
      <c r="R214" s="325"/>
      <c r="S214" s="325">
        <f>H214+M214</f>
        <v>0</v>
      </c>
      <c r="T214" s="324">
        <f t="shared" si="162"/>
        <v>0</v>
      </c>
      <c r="U214" s="215">
        <f t="shared" si="176"/>
        <v>0</v>
      </c>
      <c r="V214" s="198">
        <f t="shared" si="177"/>
        <v>0</v>
      </c>
      <c r="W214" s="271">
        <f t="shared" si="178"/>
        <v>0</v>
      </c>
    </row>
    <row r="215" spans="1:24" ht="31.5" hidden="1" x14ac:dyDescent="0.25">
      <c r="A215" s="228"/>
      <c r="B215" s="43"/>
      <c r="C215" s="43"/>
      <c r="D215" s="166" t="s">
        <v>886</v>
      </c>
      <c r="E215" s="328" t="s">
        <v>37</v>
      </c>
      <c r="F215" s="328" t="s">
        <v>17</v>
      </c>
      <c r="G215" s="329" t="s">
        <v>428</v>
      </c>
      <c r="H215" s="325">
        <f t="shared" si="184"/>
        <v>0</v>
      </c>
      <c r="I215" s="325"/>
      <c r="J215" s="325"/>
      <c r="K215" s="325"/>
      <c r="L215" s="325"/>
      <c r="M215" s="325">
        <f>O215+R215</f>
        <v>0</v>
      </c>
      <c r="N215" s="325"/>
      <c r="O215" s="325"/>
      <c r="P215" s="325"/>
      <c r="Q215" s="325"/>
      <c r="R215" s="325"/>
      <c r="S215" s="325">
        <f>H215+M215</f>
        <v>0</v>
      </c>
      <c r="T215" s="324">
        <f t="shared" si="162"/>
        <v>0</v>
      </c>
      <c r="V215" s="198">
        <f t="shared" si="177"/>
        <v>0</v>
      </c>
      <c r="W215" s="271">
        <f t="shared" si="178"/>
        <v>0</v>
      </c>
    </row>
    <row r="216" spans="1:24" s="199" customFormat="1" ht="31.5" x14ac:dyDescent="0.25">
      <c r="A216" s="320"/>
      <c r="B216" s="321"/>
      <c r="C216" s="321"/>
      <c r="D216" s="322" t="s">
        <v>1009</v>
      </c>
      <c r="E216" s="349" t="s">
        <v>169</v>
      </c>
      <c r="F216" s="349"/>
      <c r="G216" s="350" t="s">
        <v>170</v>
      </c>
      <c r="H216" s="323">
        <f>I216+L216</f>
        <v>-1200000</v>
      </c>
      <c r="I216" s="323">
        <f t="shared" ref="I216:N216" si="186">I217</f>
        <v>-1200000</v>
      </c>
      <c r="J216" s="323">
        <f t="shared" si="186"/>
        <v>0</v>
      </c>
      <c r="K216" s="323">
        <f t="shared" si="186"/>
        <v>0</v>
      </c>
      <c r="L216" s="323">
        <f t="shared" si="186"/>
        <v>0</v>
      </c>
      <c r="M216" s="323">
        <f t="shared" si="186"/>
        <v>0</v>
      </c>
      <c r="N216" s="323">
        <f t="shared" si="186"/>
        <v>0</v>
      </c>
      <c r="O216" s="323">
        <f t="shared" ref="O216:S216" si="187">O217</f>
        <v>0</v>
      </c>
      <c r="P216" s="323">
        <f t="shared" si="187"/>
        <v>0</v>
      </c>
      <c r="Q216" s="323">
        <f t="shared" si="187"/>
        <v>0</v>
      </c>
      <c r="R216" s="323">
        <f t="shared" si="187"/>
        <v>0</v>
      </c>
      <c r="S216" s="323">
        <f t="shared" si="187"/>
        <v>-1200000</v>
      </c>
      <c r="T216" s="324">
        <f t="shared" si="162"/>
        <v>-2400000</v>
      </c>
      <c r="U216" s="215">
        <f t="shared" ref="U216:U223" si="188">M216-N216</f>
        <v>0</v>
      </c>
      <c r="V216" s="198">
        <f t="shared" si="177"/>
        <v>0</v>
      </c>
      <c r="W216" s="271">
        <f t="shared" si="178"/>
        <v>0</v>
      </c>
    </row>
    <row r="217" spans="1:24" ht="63" x14ac:dyDescent="0.25">
      <c r="A217" s="228"/>
      <c r="B217" s="43"/>
      <c r="C217" s="43"/>
      <c r="D217" s="166" t="s">
        <v>1010</v>
      </c>
      <c r="E217" s="328" t="s">
        <v>984</v>
      </c>
      <c r="F217" s="328" t="s">
        <v>209</v>
      </c>
      <c r="G217" s="329" t="s">
        <v>1004</v>
      </c>
      <c r="H217" s="325">
        <f t="shared" ref="H217" si="189">I217+L217</f>
        <v>-1200000</v>
      </c>
      <c r="I217" s="325">
        <v>-1200000</v>
      </c>
      <c r="J217" s="325"/>
      <c r="K217" s="325"/>
      <c r="L217" s="325"/>
      <c r="M217" s="325">
        <f>O217+R217</f>
        <v>0</v>
      </c>
      <c r="N217" s="325"/>
      <c r="O217" s="325"/>
      <c r="P217" s="325"/>
      <c r="Q217" s="325"/>
      <c r="R217" s="325"/>
      <c r="S217" s="325">
        <f>H217+M217</f>
        <v>-1200000</v>
      </c>
      <c r="T217" s="324">
        <f t="shared" si="162"/>
        <v>-2400000</v>
      </c>
      <c r="U217" s="215">
        <f t="shared" si="188"/>
        <v>0</v>
      </c>
      <c r="V217" s="198">
        <f t="shared" si="177"/>
        <v>0</v>
      </c>
      <c r="W217" s="271">
        <f t="shared" si="178"/>
        <v>0</v>
      </c>
    </row>
    <row r="218" spans="1:24" hidden="1" x14ac:dyDescent="0.25">
      <c r="A218" s="228"/>
      <c r="B218" s="43"/>
      <c r="C218" s="43"/>
      <c r="D218" s="322" t="s">
        <v>867</v>
      </c>
      <c r="E218" s="322" t="s">
        <v>165</v>
      </c>
      <c r="F218" s="322"/>
      <c r="G218" s="168" t="s">
        <v>166</v>
      </c>
      <c r="H218" s="323">
        <f>I218+L218</f>
        <v>0</v>
      </c>
      <c r="I218" s="323">
        <f>I219+I222+I231+I225+I229</f>
        <v>0</v>
      </c>
      <c r="J218" s="323">
        <f t="shared" ref="J218:S218" si="190">J219+J222+J231+J225+J229</f>
        <v>0</v>
      </c>
      <c r="K218" s="323">
        <f t="shared" si="190"/>
        <v>0</v>
      </c>
      <c r="L218" s="323">
        <f t="shared" si="190"/>
        <v>0</v>
      </c>
      <c r="M218" s="323">
        <f t="shared" si="190"/>
        <v>0</v>
      </c>
      <c r="N218" s="323">
        <f t="shared" si="190"/>
        <v>0</v>
      </c>
      <c r="O218" s="323">
        <f t="shared" si="190"/>
        <v>0</v>
      </c>
      <c r="P218" s="323">
        <f t="shared" si="190"/>
        <v>0</v>
      </c>
      <c r="Q218" s="323">
        <f t="shared" si="190"/>
        <v>0</v>
      </c>
      <c r="R218" s="323">
        <f t="shared" si="190"/>
        <v>0</v>
      </c>
      <c r="S218" s="323">
        <f t="shared" si="190"/>
        <v>0</v>
      </c>
      <c r="T218" s="324">
        <f>SUM(H218:R218)</f>
        <v>0</v>
      </c>
      <c r="U218" s="215">
        <f t="shared" si="188"/>
        <v>0</v>
      </c>
      <c r="V218" s="198">
        <f t="shared" si="177"/>
        <v>0</v>
      </c>
      <c r="W218" s="271">
        <f t="shared" si="178"/>
        <v>0</v>
      </c>
      <c r="X218" s="220"/>
    </row>
    <row r="219" spans="1:24" ht="20.25" hidden="1" customHeight="1" x14ac:dyDescent="0.25">
      <c r="A219" s="228"/>
      <c r="B219" s="43"/>
      <c r="C219" s="43"/>
      <c r="D219" s="166" t="s">
        <v>868</v>
      </c>
      <c r="E219" s="166" t="s">
        <v>150</v>
      </c>
      <c r="F219" s="166"/>
      <c r="G219" s="208" t="s">
        <v>149</v>
      </c>
      <c r="H219" s="325">
        <f t="shared" ref="H219:H235" si="191">I219+L219</f>
        <v>0</v>
      </c>
      <c r="I219" s="325">
        <f>SUM(I220:I221)</f>
        <v>0</v>
      </c>
      <c r="J219" s="325">
        <f t="shared" ref="J219:M219" si="192">SUM(J220:J221)</f>
        <v>0</v>
      </c>
      <c r="K219" s="325">
        <f t="shared" si="192"/>
        <v>0</v>
      </c>
      <c r="L219" s="325">
        <f t="shared" si="192"/>
        <v>0</v>
      </c>
      <c r="M219" s="325">
        <f t="shared" si="192"/>
        <v>0</v>
      </c>
      <c r="N219" s="325">
        <f>SUM(N220:N221)</f>
        <v>0</v>
      </c>
      <c r="O219" s="325">
        <f>SUM(O220:O221)</f>
        <v>0</v>
      </c>
      <c r="P219" s="325">
        <f t="shared" ref="P219:S219" si="193">SUM(P220:P221)</f>
        <v>0</v>
      </c>
      <c r="Q219" s="325">
        <f t="shared" si="193"/>
        <v>0</v>
      </c>
      <c r="R219" s="325">
        <f t="shared" si="193"/>
        <v>0</v>
      </c>
      <c r="S219" s="325">
        <f t="shared" si="193"/>
        <v>0</v>
      </c>
      <c r="T219" s="324">
        <f t="shared" si="162"/>
        <v>0</v>
      </c>
      <c r="U219" s="215">
        <f t="shared" si="188"/>
        <v>0</v>
      </c>
      <c r="V219" s="198">
        <f t="shared" ref="V219:V223" si="194">M219-N219</f>
        <v>0</v>
      </c>
    </row>
    <row r="220" spans="1:24" ht="47.25" hidden="1" x14ac:dyDescent="0.25">
      <c r="A220" s="228"/>
      <c r="B220" s="43"/>
      <c r="C220" s="43"/>
      <c r="D220" s="340" t="s">
        <v>869</v>
      </c>
      <c r="E220" s="340" t="s">
        <v>151</v>
      </c>
      <c r="F220" s="340" t="s">
        <v>19</v>
      </c>
      <c r="G220" s="342" t="s">
        <v>152</v>
      </c>
      <c r="H220" s="333">
        <f t="shared" si="191"/>
        <v>0</v>
      </c>
      <c r="I220" s="333"/>
      <c r="J220" s="333"/>
      <c r="K220" s="333"/>
      <c r="L220" s="333"/>
      <c r="M220" s="333">
        <f t="shared" ref="M220:M222" si="195">O220+R220</f>
        <v>0</v>
      </c>
      <c r="N220" s="335"/>
      <c r="O220" s="334"/>
      <c r="P220" s="334"/>
      <c r="Q220" s="334"/>
      <c r="R220" s="335"/>
      <c r="S220" s="333">
        <f>H220+M220</f>
        <v>0</v>
      </c>
      <c r="T220" s="324">
        <f t="shared" si="162"/>
        <v>0</v>
      </c>
      <c r="U220" s="215">
        <f t="shared" si="188"/>
        <v>0</v>
      </c>
      <c r="V220" s="198">
        <f t="shared" si="194"/>
        <v>0</v>
      </c>
    </row>
    <row r="221" spans="1:24" ht="47.25" hidden="1" x14ac:dyDescent="0.25">
      <c r="A221" s="228"/>
      <c r="B221" s="43"/>
      <c r="C221" s="43"/>
      <c r="D221" s="340" t="s">
        <v>870</v>
      </c>
      <c r="E221" s="340" t="s">
        <v>302</v>
      </c>
      <c r="F221" s="340" t="s">
        <v>19</v>
      </c>
      <c r="G221" s="342" t="s">
        <v>303</v>
      </c>
      <c r="H221" s="333">
        <f t="shared" si="191"/>
        <v>0</v>
      </c>
      <c r="I221" s="333"/>
      <c r="J221" s="333"/>
      <c r="K221" s="333"/>
      <c r="L221" s="333"/>
      <c r="M221" s="333">
        <f t="shared" si="195"/>
        <v>0</v>
      </c>
      <c r="N221" s="325"/>
      <c r="O221" s="337"/>
      <c r="P221" s="337"/>
      <c r="Q221" s="337"/>
      <c r="R221" s="325"/>
      <c r="S221" s="333">
        <f>H221+M221</f>
        <v>0</v>
      </c>
      <c r="T221" s="324">
        <f t="shared" si="162"/>
        <v>0</v>
      </c>
      <c r="U221" s="215">
        <f t="shared" si="188"/>
        <v>0</v>
      </c>
      <c r="V221" s="198">
        <f t="shared" si="194"/>
        <v>0</v>
      </c>
    </row>
    <row r="222" spans="1:24" ht="31.5" hidden="1" x14ac:dyDescent="0.25">
      <c r="A222" s="228"/>
      <c r="B222" s="43"/>
      <c r="C222" s="43"/>
      <c r="D222" s="341" t="s">
        <v>871</v>
      </c>
      <c r="E222" s="341" t="s">
        <v>171</v>
      </c>
      <c r="F222" s="341"/>
      <c r="G222" s="251" t="s">
        <v>172</v>
      </c>
      <c r="H222" s="325">
        <f t="shared" si="191"/>
        <v>0</v>
      </c>
      <c r="I222" s="325">
        <f t="shared" ref="I222:L222" si="196">SUM(I223:I224)</f>
        <v>0</v>
      </c>
      <c r="J222" s="325">
        <f t="shared" si="196"/>
        <v>0</v>
      </c>
      <c r="K222" s="325">
        <f t="shared" si="196"/>
        <v>0</v>
      </c>
      <c r="L222" s="325">
        <f t="shared" si="196"/>
        <v>0</v>
      </c>
      <c r="M222" s="325">
        <f t="shared" si="195"/>
        <v>0</v>
      </c>
      <c r="N222" s="325">
        <f>SUM(N223:N224)</f>
        <v>0</v>
      </c>
      <c r="O222" s="325">
        <f t="shared" ref="O222:R222" si="197">SUM(O223:O224)</f>
        <v>0</v>
      </c>
      <c r="P222" s="325">
        <f t="shared" si="197"/>
        <v>0</v>
      </c>
      <c r="Q222" s="325">
        <f t="shared" si="197"/>
        <v>0</v>
      </c>
      <c r="R222" s="325">
        <f t="shared" si="197"/>
        <v>0</v>
      </c>
      <c r="S222" s="325">
        <f>SUM(S223:S224)</f>
        <v>0</v>
      </c>
      <c r="T222" s="324">
        <f t="shared" si="162"/>
        <v>0</v>
      </c>
      <c r="U222" s="215">
        <f t="shared" si="188"/>
        <v>0</v>
      </c>
      <c r="V222" s="198">
        <f t="shared" si="194"/>
        <v>0</v>
      </c>
      <c r="W222" s="271">
        <f t="shared" ref="W222:W223" si="198">S222-(H222+M222)</f>
        <v>0</v>
      </c>
    </row>
    <row r="223" spans="1:24" ht="47.25" hidden="1" x14ac:dyDescent="0.25">
      <c r="A223" s="228"/>
      <c r="B223" s="43"/>
      <c r="C223" s="43"/>
      <c r="D223" s="340" t="s">
        <v>872</v>
      </c>
      <c r="E223" s="340" t="s">
        <v>173</v>
      </c>
      <c r="F223" s="340" t="s">
        <v>19</v>
      </c>
      <c r="G223" s="342" t="s">
        <v>174</v>
      </c>
      <c r="H223" s="333">
        <f t="shared" si="191"/>
        <v>0</v>
      </c>
      <c r="I223" s="333"/>
      <c r="J223" s="333"/>
      <c r="K223" s="333"/>
      <c r="L223" s="333"/>
      <c r="M223" s="325">
        <f>O223+R223</f>
        <v>0</v>
      </c>
      <c r="N223" s="344"/>
      <c r="O223" s="344"/>
      <c r="P223" s="344"/>
      <c r="Q223" s="344"/>
      <c r="R223" s="344"/>
      <c r="S223" s="333">
        <f t="shared" ref="S223:S233" si="199">H223+M223</f>
        <v>0</v>
      </c>
      <c r="T223" s="324">
        <f t="shared" si="162"/>
        <v>0</v>
      </c>
      <c r="U223" s="215">
        <f t="shared" si="188"/>
        <v>0</v>
      </c>
      <c r="V223" s="198">
        <f t="shared" si="194"/>
        <v>0</v>
      </c>
      <c r="W223" s="271">
        <f t="shared" si="198"/>
        <v>0</v>
      </c>
    </row>
    <row r="224" spans="1:24" ht="47.25" hidden="1" x14ac:dyDescent="0.25">
      <c r="A224" s="228"/>
      <c r="B224" s="43"/>
      <c r="C224" s="43"/>
      <c r="D224" s="340" t="s">
        <v>873</v>
      </c>
      <c r="E224" s="340" t="s">
        <v>829</v>
      </c>
      <c r="F224" s="340" t="s">
        <v>19</v>
      </c>
      <c r="G224" s="342" t="s">
        <v>830</v>
      </c>
      <c r="H224" s="333">
        <f t="shared" si="191"/>
        <v>0</v>
      </c>
      <c r="I224" s="333"/>
      <c r="J224" s="333"/>
      <c r="K224" s="343"/>
      <c r="L224" s="333"/>
      <c r="M224" s="325">
        <f>O224+R224</f>
        <v>0</v>
      </c>
      <c r="N224" s="344"/>
      <c r="O224" s="344"/>
      <c r="P224" s="344"/>
      <c r="Q224" s="344"/>
      <c r="R224" s="344"/>
      <c r="S224" s="333">
        <f t="shared" si="199"/>
        <v>0</v>
      </c>
      <c r="T224" s="324">
        <f t="shared" si="162"/>
        <v>0</v>
      </c>
    </row>
    <row r="225" spans="1:24" ht="31.5" hidden="1" x14ac:dyDescent="0.25">
      <c r="A225" s="228"/>
      <c r="B225" s="43"/>
      <c r="C225" s="43"/>
      <c r="D225" s="341" t="s">
        <v>874</v>
      </c>
      <c r="E225" s="341" t="s">
        <v>593</v>
      </c>
      <c r="F225" s="341"/>
      <c r="G225" s="327" t="s">
        <v>594</v>
      </c>
      <c r="H225" s="325">
        <f t="shared" si="191"/>
        <v>0</v>
      </c>
      <c r="I225" s="325">
        <f>I226+I227+I228</f>
        <v>0</v>
      </c>
      <c r="J225" s="325">
        <f t="shared" ref="J225:R225" si="200">J226+J227+J228</f>
        <v>0</v>
      </c>
      <c r="K225" s="325">
        <f t="shared" si="200"/>
        <v>0</v>
      </c>
      <c r="L225" s="325">
        <f t="shared" si="200"/>
        <v>0</v>
      </c>
      <c r="M225" s="325">
        <f t="shared" si="200"/>
        <v>0</v>
      </c>
      <c r="N225" s="325">
        <f t="shared" si="200"/>
        <v>0</v>
      </c>
      <c r="O225" s="325">
        <f t="shared" si="200"/>
        <v>0</v>
      </c>
      <c r="P225" s="325">
        <f t="shared" si="200"/>
        <v>0</v>
      </c>
      <c r="Q225" s="325">
        <f t="shared" si="200"/>
        <v>0</v>
      </c>
      <c r="R225" s="325">
        <f t="shared" si="200"/>
        <v>0</v>
      </c>
      <c r="S225" s="325">
        <f t="shared" si="199"/>
        <v>0</v>
      </c>
      <c r="T225" s="324">
        <f t="shared" si="162"/>
        <v>0</v>
      </c>
    </row>
    <row r="226" spans="1:24" ht="31.5" hidden="1" x14ac:dyDescent="0.25">
      <c r="A226" s="228"/>
      <c r="B226" s="43"/>
      <c r="C226" s="43"/>
      <c r="D226" s="340" t="s">
        <v>875</v>
      </c>
      <c r="E226" s="340" t="s">
        <v>595</v>
      </c>
      <c r="F226" s="340" t="s">
        <v>19</v>
      </c>
      <c r="G226" s="342" t="s">
        <v>596</v>
      </c>
      <c r="H226" s="333">
        <f t="shared" si="191"/>
        <v>0</v>
      </c>
      <c r="I226" s="333"/>
      <c r="J226" s="333"/>
      <c r="K226" s="343"/>
      <c r="L226" s="333"/>
      <c r="M226" s="333">
        <f t="shared" ref="M226:M236" si="201">O226+R226</f>
        <v>0</v>
      </c>
      <c r="N226" s="333"/>
      <c r="O226" s="345"/>
      <c r="P226" s="345"/>
      <c r="Q226" s="345"/>
      <c r="R226" s="333"/>
      <c r="S226" s="333">
        <f t="shared" si="199"/>
        <v>0</v>
      </c>
      <c r="T226" s="324">
        <f t="shared" si="162"/>
        <v>0</v>
      </c>
    </row>
    <row r="227" spans="1:24" ht="63" hidden="1" x14ac:dyDescent="0.25">
      <c r="A227" s="228"/>
      <c r="B227" s="43"/>
      <c r="C227" s="43"/>
      <c r="D227" s="340" t="s">
        <v>876</v>
      </c>
      <c r="E227" s="340" t="s">
        <v>597</v>
      </c>
      <c r="F227" s="340" t="s">
        <v>19</v>
      </c>
      <c r="G227" s="342" t="s">
        <v>735</v>
      </c>
      <c r="H227" s="333">
        <f t="shared" si="191"/>
        <v>0</v>
      </c>
      <c r="I227" s="333"/>
      <c r="J227" s="333"/>
      <c r="K227" s="343"/>
      <c r="L227" s="333"/>
      <c r="M227" s="333">
        <f t="shared" si="201"/>
        <v>0</v>
      </c>
      <c r="N227" s="333"/>
      <c r="O227" s="345"/>
      <c r="P227" s="345"/>
      <c r="Q227" s="345"/>
      <c r="R227" s="333"/>
      <c r="S227" s="333">
        <f t="shared" si="199"/>
        <v>0</v>
      </c>
      <c r="T227" s="324">
        <f t="shared" si="162"/>
        <v>0</v>
      </c>
    </row>
    <row r="228" spans="1:24" ht="47.25" hidden="1" x14ac:dyDescent="0.25">
      <c r="A228" s="228"/>
      <c r="B228" s="43"/>
      <c r="C228" s="43"/>
      <c r="D228" s="340" t="s">
        <v>1017</v>
      </c>
      <c r="E228" s="340" t="s">
        <v>1014</v>
      </c>
      <c r="F228" s="340" t="s">
        <v>19</v>
      </c>
      <c r="G228" s="342" t="s">
        <v>1015</v>
      </c>
      <c r="H228" s="333">
        <f t="shared" si="191"/>
        <v>0</v>
      </c>
      <c r="I228" s="333"/>
      <c r="J228" s="333"/>
      <c r="K228" s="343"/>
      <c r="L228" s="333"/>
      <c r="M228" s="333"/>
      <c r="N228" s="333"/>
      <c r="O228" s="345"/>
      <c r="P228" s="345"/>
      <c r="Q228" s="345"/>
      <c r="R228" s="333"/>
      <c r="S228" s="333">
        <f t="shared" si="199"/>
        <v>0</v>
      </c>
      <c r="T228" s="324">
        <f t="shared" si="162"/>
        <v>0</v>
      </c>
    </row>
    <row r="229" spans="1:24" ht="31.5" hidden="1" x14ac:dyDescent="0.25">
      <c r="A229" s="228"/>
      <c r="B229" s="43"/>
      <c r="C229" s="43"/>
      <c r="D229" s="341" t="s">
        <v>877</v>
      </c>
      <c r="E229" s="341" t="s">
        <v>598</v>
      </c>
      <c r="F229" s="341"/>
      <c r="G229" s="327" t="s">
        <v>599</v>
      </c>
      <c r="H229" s="333">
        <f t="shared" si="191"/>
        <v>0</v>
      </c>
      <c r="I229" s="333">
        <f>I230</f>
        <v>0</v>
      </c>
      <c r="J229" s="333">
        <f t="shared" ref="J229:R229" si="202">J230</f>
        <v>0</v>
      </c>
      <c r="K229" s="333">
        <f t="shared" si="202"/>
        <v>0</v>
      </c>
      <c r="L229" s="333">
        <f t="shared" si="202"/>
        <v>0</v>
      </c>
      <c r="M229" s="333">
        <f t="shared" si="201"/>
        <v>0</v>
      </c>
      <c r="N229" s="333">
        <f t="shared" si="202"/>
        <v>0</v>
      </c>
      <c r="O229" s="333">
        <f t="shared" si="202"/>
        <v>0</v>
      </c>
      <c r="P229" s="333">
        <f t="shared" si="202"/>
        <v>0</v>
      </c>
      <c r="Q229" s="333">
        <f t="shared" si="202"/>
        <v>0</v>
      </c>
      <c r="R229" s="333">
        <f t="shared" si="202"/>
        <v>0</v>
      </c>
      <c r="S229" s="333">
        <f t="shared" si="199"/>
        <v>0</v>
      </c>
      <c r="T229" s="324">
        <f t="shared" si="162"/>
        <v>0</v>
      </c>
    </row>
    <row r="230" spans="1:24" s="358" customFormat="1" ht="94.5" hidden="1" x14ac:dyDescent="0.25">
      <c r="A230" s="356"/>
      <c r="B230" s="357"/>
      <c r="C230" s="357"/>
      <c r="D230" s="340" t="s">
        <v>878</v>
      </c>
      <c r="E230" s="340" t="s">
        <v>600</v>
      </c>
      <c r="F230" s="340" t="s">
        <v>19</v>
      </c>
      <c r="G230" s="342" t="s">
        <v>736</v>
      </c>
      <c r="H230" s="333">
        <f t="shared" si="191"/>
        <v>0</v>
      </c>
      <c r="I230" s="333"/>
      <c r="J230" s="333"/>
      <c r="K230" s="343"/>
      <c r="L230" s="333"/>
      <c r="M230" s="333">
        <f t="shared" si="201"/>
        <v>0</v>
      </c>
      <c r="N230" s="333"/>
      <c r="O230" s="345"/>
      <c r="P230" s="345"/>
      <c r="Q230" s="345"/>
      <c r="R230" s="333"/>
      <c r="S230" s="333">
        <f t="shared" si="199"/>
        <v>0</v>
      </c>
      <c r="T230" s="353">
        <f t="shared" si="162"/>
        <v>0</v>
      </c>
    </row>
    <row r="231" spans="1:24" ht="31.5" hidden="1" x14ac:dyDescent="0.25">
      <c r="A231" s="228"/>
      <c r="B231" s="43"/>
      <c r="C231" s="43"/>
      <c r="D231" s="341" t="s">
        <v>879</v>
      </c>
      <c r="E231" s="341" t="s">
        <v>153</v>
      </c>
      <c r="F231" s="341"/>
      <c r="G231" s="327" t="s">
        <v>175</v>
      </c>
      <c r="H231" s="325">
        <f>I231+L231</f>
        <v>0</v>
      </c>
      <c r="I231" s="325">
        <f>SUM(I232:I233)</f>
        <v>0</v>
      </c>
      <c r="J231" s="325">
        <f>SUM(J232:J233)</f>
        <v>0</v>
      </c>
      <c r="K231" s="325">
        <f>SUM(K232:K233)</f>
        <v>0</v>
      </c>
      <c r="L231" s="325">
        <f>SUM(L232:L233)</f>
        <v>0</v>
      </c>
      <c r="M231" s="333">
        <f t="shared" si="201"/>
        <v>0</v>
      </c>
      <c r="N231" s="325">
        <f t="shared" ref="N231:R231" si="203">SUM(N232:N233)</f>
        <v>0</v>
      </c>
      <c r="O231" s="325">
        <f t="shared" si="203"/>
        <v>0</v>
      </c>
      <c r="P231" s="325">
        <f t="shared" si="203"/>
        <v>0</v>
      </c>
      <c r="Q231" s="325">
        <f t="shared" si="203"/>
        <v>0</v>
      </c>
      <c r="R231" s="325">
        <f t="shared" si="203"/>
        <v>0</v>
      </c>
      <c r="S231" s="325">
        <f t="shared" si="199"/>
        <v>0</v>
      </c>
      <c r="T231" s="324">
        <f t="shared" si="162"/>
        <v>0</v>
      </c>
      <c r="U231" s="215">
        <f t="shared" ref="U231:U233" si="204">M231-N231</f>
        <v>0</v>
      </c>
      <c r="V231" s="198">
        <f>M231-N231</f>
        <v>0</v>
      </c>
    </row>
    <row r="232" spans="1:24" ht="78.75" hidden="1" x14ac:dyDescent="0.25">
      <c r="A232" s="228"/>
      <c r="B232" s="43"/>
      <c r="C232" s="43"/>
      <c r="D232" s="346" t="s">
        <v>880</v>
      </c>
      <c r="E232" s="346" t="s">
        <v>176</v>
      </c>
      <c r="F232" s="346" t="s">
        <v>19</v>
      </c>
      <c r="G232" s="342" t="s">
        <v>737</v>
      </c>
      <c r="H232" s="333">
        <f t="shared" si="191"/>
        <v>0</v>
      </c>
      <c r="I232" s="333"/>
      <c r="J232" s="345"/>
      <c r="K232" s="345"/>
      <c r="L232" s="345"/>
      <c r="M232" s="333">
        <f t="shared" si="201"/>
        <v>0</v>
      </c>
      <c r="N232" s="333"/>
      <c r="O232" s="334"/>
      <c r="P232" s="334"/>
      <c r="Q232" s="334"/>
      <c r="R232" s="333"/>
      <c r="S232" s="333">
        <f t="shared" si="199"/>
        <v>0</v>
      </c>
      <c r="T232" s="324">
        <f t="shared" si="162"/>
        <v>0</v>
      </c>
      <c r="U232" s="215">
        <f t="shared" si="204"/>
        <v>0</v>
      </c>
    </row>
    <row r="233" spans="1:24" ht="63" hidden="1" x14ac:dyDescent="0.25">
      <c r="A233" s="228"/>
      <c r="B233" s="43"/>
      <c r="C233" s="43"/>
      <c r="D233" s="340" t="s">
        <v>881</v>
      </c>
      <c r="E233" s="340" t="s">
        <v>177</v>
      </c>
      <c r="F233" s="340" t="s">
        <v>19</v>
      </c>
      <c r="G233" s="342" t="s">
        <v>585</v>
      </c>
      <c r="H233" s="333">
        <f t="shared" si="191"/>
        <v>0</v>
      </c>
      <c r="I233" s="333"/>
      <c r="J233" s="345"/>
      <c r="K233" s="345"/>
      <c r="L233" s="345"/>
      <c r="M233" s="325">
        <f t="shared" si="201"/>
        <v>0</v>
      </c>
      <c r="N233" s="325"/>
      <c r="O233" s="334"/>
      <c r="P233" s="334"/>
      <c r="Q233" s="334"/>
      <c r="R233" s="325"/>
      <c r="S233" s="333">
        <f t="shared" si="199"/>
        <v>0</v>
      </c>
      <c r="T233" s="324">
        <f t="shared" si="162"/>
        <v>0</v>
      </c>
      <c r="U233" s="215">
        <f t="shared" si="204"/>
        <v>0</v>
      </c>
      <c r="V233" s="198">
        <f>M233-N233</f>
        <v>0</v>
      </c>
    </row>
    <row r="234" spans="1:24" hidden="1" x14ac:dyDescent="0.25">
      <c r="A234" s="228"/>
      <c r="B234" s="43"/>
      <c r="C234" s="43"/>
      <c r="D234" s="347" t="s">
        <v>887</v>
      </c>
      <c r="E234" s="347" t="s">
        <v>430</v>
      </c>
      <c r="F234" s="347"/>
      <c r="G234" s="167" t="s">
        <v>477</v>
      </c>
      <c r="H234" s="323">
        <f t="shared" si="191"/>
        <v>0</v>
      </c>
      <c r="I234" s="348">
        <f>I235</f>
        <v>0</v>
      </c>
      <c r="J234" s="348">
        <f t="shared" ref="J234:R236" si="205">J235</f>
        <v>0</v>
      </c>
      <c r="K234" s="348">
        <f t="shared" si="205"/>
        <v>0</v>
      </c>
      <c r="L234" s="348">
        <f t="shared" si="205"/>
        <v>0</v>
      </c>
      <c r="M234" s="323">
        <f t="shared" si="201"/>
        <v>0</v>
      </c>
      <c r="N234" s="348">
        <f t="shared" ref="N234:O235" si="206">N235</f>
        <v>0</v>
      </c>
      <c r="O234" s="348">
        <f t="shared" si="206"/>
        <v>0</v>
      </c>
      <c r="P234" s="348">
        <f t="shared" si="205"/>
        <v>0</v>
      </c>
      <c r="Q234" s="348">
        <f t="shared" si="205"/>
        <v>0</v>
      </c>
      <c r="R234" s="348">
        <f t="shared" si="205"/>
        <v>0</v>
      </c>
      <c r="S234" s="323">
        <f t="shared" ref="S234:S236" si="207">H234+M234</f>
        <v>0</v>
      </c>
      <c r="T234" s="324">
        <f t="shared" si="162"/>
        <v>0</v>
      </c>
    </row>
    <row r="235" spans="1:24" ht="31.5" hidden="1" x14ac:dyDescent="0.25">
      <c r="A235" s="228"/>
      <c r="B235" s="43"/>
      <c r="C235" s="43"/>
      <c r="D235" s="322" t="s">
        <v>888</v>
      </c>
      <c r="E235" s="322" t="s">
        <v>286</v>
      </c>
      <c r="F235" s="322"/>
      <c r="G235" s="168" t="s">
        <v>464</v>
      </c>
      <c r="H235" s="323">
        <f t="shared" si="191"/>
        <v>0</v>
      </c>
      <c r="I235" s="348">
        <f>I236</f>
        <v>0</v>
      </c>
      <c r="J235" s="348">
        <f t="shared" si="205"/>
        <v>0</v>
      </c>
      <c r="K235" s="348">
        <f t="shared" si="205"/>
        <v>0</v>
      </c>
      <c r="L235" s="348">
        <f t="shared" si="205"/>
        <v>0</v>
      </c>
      <c r="M235" s="323">
        <f t="shared" si="201"/>
        <v>0</v>
      </c>
      <c r="N235" s="348">
        <f t="shared" si="206"/>
        <v>0</v>
      </c>
      <c r="O235" s="348">
        <f t="shared" si="206"/>
        <v>0</v>
      </c>
      <c r="P235" s="348">
        <f t="shared" si="205"/>
        <v>0</v>
      </c>
      <c r="Q235" s="348">
        <f t="shared" si="205"/>
        <v>0</v>
      </c>
      <c r="R235" s="348">
        <f t="shared" si="205"/>
        <v>0</v>
      </c>
      <c r="S235" s="323">
        <f t="shared" si="207"/>
        <v>0</v>
      </c>
      <c r="T235" s="324">
        <f t="shared" si="162"/>
        <v>0</v>
      </c>
    </row>
    <row r="236" spans="1:24" ht="31.5" hidden="1" x14ac:dyDescent="0.25">
      <c r="A236" s="228"/>
      <c r="B236" s="43"/>
      <c r="C236" s="43"/>
      <c r="D236" s="166" t="s">
        <v>889</v>
      </c>
      <c r="E236" s="166" t="s">
        <v>474</v>
      </c>
      <c r="F236" s="166"/>
      <c r="G236" s="208" t="s">
        <v>738</v>
      </c>
      <c r="H236" s="325">
        <f>I236+L236</f>
        <v>0</v>
      </c>
      <c r="I236" s="338">
        <f>I237</f>
        <v>0</v>
      </c>
      <c r="J236" s="338">
        <f t="shared" si="205"/>
        <v>0</v>
      </c>
      <c r="K236" s="338">
        <f t="shared" si="205"/>
        <v>0</v>
      </c>
      <c r="L236" s="338">
        <f t="shared" si="205"/>
        <v>0</v>
      </c>
      <c r="M236" s="325">
        <f t="shared" si="201"/>
        <v>0</v>
      </c>
      <c r="N236" s="338">
        <f>SUM(N237:N237)</f>
        <v>0</v>
      </c>
      <c r="O236" s="338">
        <f>O237</f>
        <v>0</v>
      </c>
      <c r="P236" s="338">
        <f t="shared" si="205"/>
        <v>0</v>
      </c>
      <c r="Q236" s="338">
        <f t="shared" si="205"/>
        <v>0</v>
      </c>
      <c r="R236" s="338">
        <f t="shared" si="205"/>
        <v>0</v>
      </c>
      <c r="S236" s="325">
        <f t="shared" si="207"/>
        <v>0</v>
      </c>
      <c r="T236" s="324">
        <f t="shared" si="162"/>
        <v>0</v>
      </c>
    </row>
    <row r="237" spans="1:24" ht="31.5" hidden="1" x14ac:dyDescent="0.25">
      <c r="A237" s="228"/>
      <c r="B237" s="43"/>
      <c r="C237" s="43"/>
      <c r="D237" s="166" t="s">
        <v>890</v>
      </c>
      <c r="E237" s="166" t="s">
        <v>487</v>
      </c>
      <c r="F237" s="166" t="s">
        <v>39</v>
      </c>
      <c r="G237" s="327" t="s">
        <v>488</v>
      </c>
      <c r="H237" s="325">
        <f>I237+L237</f>
        <v>0</v>
      </c>
      <c r="I237" s="338"/>
      <c r="J237" s="338"/>
      <c r="K237" s="338"/>
      <c r="L237" s="338"/>
      <c r="M237" s="325">
        <f>O237+R237</f>
        <v>0</v>
      </c>
      <c r="N237" s="325"/>
      <c r="O237" s="325"/>
      <c r="P237" s="325"/>
      <c r="Q237" s="325"/>
      <c r="R237" s="325"/>
      <c r="S237" s="325">
        <f>H237+M237</f>
        <v>0</v>
      </c>
      <c r="T237" s="324">
        <f t="shared" si="162"/>
        <v>0</v>
      </c>
    </row>
    <row r="238" spans="1:24" hidden="1" x14ac:dyDescent="0.25">
      <c r="A238" s="228"/>
      <c r="B238" s="43"/>
      <c r="C238" s="43"/>
      <c r="D238" s="202"/>
      <c r="E238" s="202"/>
      <c r="F238" s="202"/>
      <c r="G238" s="165"/>
      <c r="H238" s="171"/>
      <c r="I238" s="274"/>
      <c r="J238" s="274"/>
      <c r="K238" s="274"/>
      <c r="L238" s="274"/>
      <c r="M238" s="171"/>
      <c r="N238" s="171"/>
      <c r="O238" s="171"/>
      <c r="P238" s="171"/>
      <c r="Q238" s="171"/>
      <c r="R238" s="171"/>
      <c r="S238" s="171"/>
      <c r="T238" s="191">
        <f t="shared" si="162"/>
        <v>0</v>
      </c>
    </row>
    <row r="239" spans="1:24" ht="56.25" customHeight="1" x14ac:dyDescent="0.25">
      <c r="A239" s="172" t="s">
        <v>122</v>
      </c>
      <c r="B239" s="173"/>
      <c r="C239" s="174"/>
      <c r="D239" s="197" t="s">
        <v>337</v>
      </c>
      <c r="E239" s="197"/>
      <c r="F239" s="197"/>
      <c r="G239" s="205" t="s">
        <v>306</v>
      </c>
      <c r="H239" s="170">
        <f t="shared" ref="H239:H273" si="208">I239+L239</f>
        <v>80248000</v>
      </c>
      <c r="I239" s="292">
        <f t="shared" ref="I239:S239" si="209">I240</f>
        <v>61891520</v>
      </c>
      <c r="J239" s="292">
        <f t="shared" si="209"/>
        <v>0</v>
      </c>
      <c r="K239" s="292">
        <f t="shared" si="209"/>
        <v>0</v>
      </c>
      <c r="L239" s="292">
        <f t="shared" si="209"/>
        <v>18356480</v>
      </c>
      <c r="M239" s="292">
        <f t="shared" si="209"/>
        <v>64977000</v>
      </c>
      <c r="N239" s="292">
        <f>N240</f>
        <v>64977000</v>
      </c>
      <c r="O239" s="292">
        <f>O240</f>
        <v>0</v>
      </c>
      <c r="P239" s="292">
        <f t="shared" si="209"/>
        <v>0</v>
      </c>
      <c r="Q239" s="292">
        <f t="shared" si="209"/>
        <v>0</v>
      </c>
      <c r="R239" s="292">
        <f t="shared" si="209"/>
        <v>64977000</v>
      </c>
      <c r="S239" s="292">
        <f t="shared" si="209"/>
        <v>145225000</v>
      </c>
      <c r="T239" s="191">
        <f t="shared" si="162"/>
        <v>355427000</v>
      </c>
      <c r="U239" s="215">
        <f t="shared" ref="U239:U242" si="210">M239-N239</f>
        <v>0</v>
      </c>
      <c r="V239" s="198">
        <f t="shared" ref="V239:V242" si="211">M239-N239</f>
        <v>0</v>
      </c>
      <c r="W239" s="271">
        <f t="shared" ref="W239:W242" si="212">S239-(H239+M239)</f>
        <v>0</v>
      </c>
      <c r="X239" s="186">
        <f>145060000+165000</f>
        <v>145225000</v>
      </c>
    </row>
    <row r="240" spans="1:24" ht="47.25" x14ac:dyDescent="0.25">
      <c r="A240" s="142" t="s">
        <v>123</v>
      </c>
      <c r="B240" s="129"/>
      <c r="C240" s="156"/>
      <c r="D240" s="202" t="s">
        <v>338</v>
      </c>
      <c r="E240" s="197"/>
      <c r="F240" s="197"/>
      <c r="G240" s="194" t="s">
        <v>306</v>
      </c>
      <c r="H240" s="171">
        <f>I240+L240</f>
        <v>80248000</v>
      </c>
      <c r="I240" s="274">
        <f t="shared" ref="I240:S240" si="213">I241+I244+I247+I257+I261+I264+I267+I271</f>
        <v>61891520</v>
      </c>
      <c r="J240" s="274">
        <f t="shared" si="213"/>
        <v>0</v>
      </c>
      <c r="K240" s="274">
        <f t="shared" si="213"/>
        <v>0</v>
      </c>
      <c r="L240" s="274">
        <f t="shared" si="213"/>
        <v>18356480</v>
      </c>
      <c r="M240" s="274">
        <f t="shared" si="213"/>
        <v>64977000</v>
      </c>
      <c r="N240" s="274">
        <f t="shared" si="213"/>
        <v>64977000</v>
      </c>
      <c r="O240" s="274">
        <f t="shared" si="213"/>
        <v>0</v>
      </c>
      <c r="P240" s="274">
        <f t="shared" si="213"/>
        <v>0</v>
      </c>
      <c r="Q240" s="274">
        <f t="shared" si="213"/>
        <v>0</v>
      </c>
      <c r="R240" s="274">
        <f t="shared" si="213"/>
        <v>64977000</v>
      </c>
      <c r="S240" s="274">
        <f t="shared" si="213"/>
        <v>145225000</v>
      </c>
      <c r="T240" s="191">
        <f t="shared" si="162"/>
        <v>355427000</v>
      </c>
      <c r="U240" s="215">
        <f t="shared" si="210"/>
        <v>0</v>
      </c>
      <c r="V240" s="198">
        <f t="shared" si="211"/>
        <v>0</v>
      </c>
      <c r="W240" s="271">
        <f t="shared" si="212"/>
        <v>0</v>
      </c>
    </row>
    <row r="241" spans="1:23" s="3" customFormat="1" x14ac:dyDescent="0.25">
      <c r="A241" s="112" t="s">
        <v>230</v>
      </c>
      <c r="B241" s="66" t="s">
        <v>83</v>
      </c>
      <c r="C241" s="105"/>
      <c r="D241" s="189" t="s">
        <v>339</v>
      </c>
      <c r="E241" s="193" t="s">
        <v>83</v>
      </c>
      <c r="F241" s="193"/>
      <c r="G241" s="134" t="s">
        <v>84</v>
      </c>
      <c r="H241" s="170">
        <f t="shared" si="208"/>
        <v>0</v>
      </c>
      <c r="I241" s="292">
        <f>I242+I243</f>
        <v>0</v>
      </c>
      <c r="J241" s="292">
        <f t="shared" ref="J241:S241" si="214">J242+J243</f>
        <v>0</v>
      </c>
      <c r="K241" s="292">
        <f t="shared" si="214"/>
        <v>0</v>
      </c>
      <c r="L241" s="292">
        <f t="shared" si="214"/>
        <v>0</v>
      </c>
      <c r="M241" s="292">
        <f t="shared" si="214"/>
        <v>165000</v>
      </c>
      <c r="N241" s="292">
        <f t="shared" si="214"/>
        <v>165000</v>
      </c>
      <c r="O241" s="292">
        <f t="shared" si="214"/>
        <v>0</v>
      </c>
      <c r="P241" s="292">
        <f t="shared" si="214"/>
        <v>0</v>
      </c>
      <c r="Q241" s="292">
        <f t="shared" si="214"/>
        <v>0</v>
      </c>
      <c r="R241" s="292">
        <f t="shared" si="214"/>
        <v>165000</v>
      </c>
      <c r="S241" s="292">
        <f t="shared" si="214"/>
        <v>165000</v>
      </c>
      <c r="T241" s="191">
        <f t="shared" si="162"/>
        <v>495000</v>
      </c>
      <c r="U241" s="215">
        <f t="shared" si="210"/>
        <v>0</v>
      </c>
      <c r="V241" s="198">
        <f t="shared" si="211"/>
        <v>0</v>
      </c>
      <c r="W241" s="271">
        <f t="shared" si="212"/>
        <v>0</v>
      </c>
    </row>
    <row r="242" spans="1:23" s="2" customFormat="1" ht="47.25" x14ac:dyDescent="0.25">
      <c r="A242" s="113" t="s">
        <v>124</v>
      </c>
      <c r="B242" s="67" t="s">
        <v>37</v>
      </c>
      <c r="C242" s="76" t="s">
        <v>20</v>
      </c>
      <c r="D242" s="297" t="s">
        <v>378</v>
      </c>
      <c r="E242" s="297" t="s">
        <v>371</v>
      </c>
      <c r="F242" s="297" t="s">
        <v>20</v>
      </c>
      <c r="G242" s="169" t="s">
        <v>831</v>
      </c>
      <c r="H242" s="171">
        <f t="shared" si="208"/>
        <v>0</v>
      </c>
      <c r="I242" s="171"/>
      <c r="J242" s="171"/>
      <c r="K242" s="171"/>
      <c r="L242" s="171"/>
      <c r="M242" s="171">
        <f>O242+R242</f>
        <v>165000</v>
      </c>
      <c r="N242" s="171">
        <v>165000</v>
      </c>
      <c r="O242" s="171"/>
      <c r="P242" s="171"/>
      <c r="Q242" s="171"/>
      <c r="R242" s="171">
        <v>165000</v>
      </c>
      <c r="S242" s="171">
        <f>H242+M242</f>
        <v>165000</v>
      </c>
      <c r="T242" s="191">
        <f t="shared" si="162"/>
        <v>495000</v>
      </c>
      <c r="U242" s="215">
        <f t="shared" si="210"/>
        <v>0</v>
      </c>
      <c r="V242" s="198">
        <f t="shared" si="211"/>
        <v>0</v>
      </c>
      <c r="W242" s="271">
        <f t="shared" si="212"/>
        <v>0</v>
      </c>
    </row>
    <row r="243" spans="1:23" s="136" customFormat="1" ht="30" hidden="1" x14ac:dyDescent="0.25">
      <c r="A243" s="74"/>
      <c r="B243" s="74"/>
      <c r="C243" s="109"/>
      <c r="D243" s="298" t="s">
        <v>640</v>
      </c>
      <c r="E243" s="298" t="s">
        <v>37</v>
      </c>
      <c r="F243" s="298" t="s">
        <v>17</v>
      </c>
      <c r="G243" s="132" t="s">
        <v>428</v>
      </c>
      <c r="H243" s="234">
        <f t="shared" si="208"/>
        <v>0</v>
      </c>
      <c r="I243" s="234"/>
      <c r="J243" s="234"/>
      <c r="K243" s="234"/>
      <c r="L243" s="234"/>
      <c r="M243" s="234">
        <f>O243+R243</f>
        <v>0</v>
      </c>
      <c r="N243" s="234"/>
      <c r="O243" s="234"/>
      <c r="P243" s="234"/>
      <c r="Q243" s="234"/>
      <c r="R243" s="234"/>
      <c r="S243" s="234">
        <f>H243+M243</f>
        <v>0</v>
      </c>
      <c r="T243" s="191">
        <f t="shared" si="162"/>
        <v>0</v>
      </c>
    </row>
    <row r="244" spans="1:23" s="3" customFormat="1" ht="35.25" customHeight="1" x14ac:dyDescent="0.25">
      <c r="A244" s="114" t="s">
        <v>231</v>
      </c>
      <c r="B244" s="125" t="s">
        <v>169</v>
      </c>
      <c r="C244" s="141"/>
      <c r="D244" s="189" t="s">
        <v>340</v>
      </c>
      <c r="E244" s="189" t="s">
        <v>169</v>
      </c>
      <c r="F244" s="189"/>
      <c r="G244" s="135" t="s">
        <v>170</v>
      </c>
      <c r="H244" s="170">
        <f t="shared" si="208"/>
        <v>544000</v>
      </c>
      <c r="I244" s="170">
        <f>SUM(I245:I246)</f>
        <v>544000</v>
      </c>
      <c r="J244" s="170">
        <f t="shared" ref="J244:S244" si="215">SUM(J245:J246)</f>
        <v>0</v>
      </c>
      <c r="K244" s="170">
        <f t="shared" si="215"/>
        <v>0</v>
      </c>
      <c r="L244" s="170">
        <f t="shared" si="215"/>
        <v>0</v>
      </c>
      <c r="M244" s="170">
        <f t="shared" si="215"/>
        <v>0</v>
      </c>
      <c r="N244" s="170">
        <f t="shared" si="215"/>
        <v>0</v>
      </c>
      <c r="O244" s="170">
        <f t="shared" si="215"/>
        <v>0</v>
      </c>
      <c r="P244" s="170">
        <f t="shared" si="215"/>
        <v>0</v>
      </c>
      <c r="Q244" s="170">
        <f t="shared" si="215"/>
        <v>0</v>
      </c>
      <c r="R244" s="170">
        <f t="shared" si="215"/>
        <v>0</v>
      </c>
      <c r="S244" s="170">
        <f t="shared" si="215"/>
        <v>544000</v>
      </c>
      <c r="T244" s="191">
        <f t="shared" si="162"/>
        <v>1088000</v>
      </c>
      <c r="U244" s="215">
        <f t="shared" ref="U244:U249" si="216">M244-N244</f>
        <v>0</v>
      </c>
      <c r="V244" s="198">
        <f t="shared" ref="V244:V249" si="217">M244-N244</f>
        <v>0</v>
      </c>
      <c r="W244" s="271">
        <f t="shared" ref="W244:W248" si="218">S244-(H244+M244)</f>
        <v>0</v>
      </c>
    </row>
    <row r="245" spans="1:23" s="3" customFormat="1" ht="68.25" hidden="1" customHeight="1" x14ac:dyDescent="0.25">
      <c r="A245" s="114"/>
      <c r="B245" s="125"/>
      <c r="C245" s="141"/>
      <c r="D245" s="202" t="s">
        <v>1016</v>
      </c>
      <c r="E245" s="202" t="s">
        <v>984</v>
      </c>
      <c r="F245" s="202" t="s">
        <v>209</v>
      </c>
      <c r="G245" s="165" t="s">
        <v>985</v>
      </c>
      <c r="H245" s="171">
        <f t="shared" si="208"/>
        <v>0</v>
      </c>
      <c r="I245" s="171"/>
      <c r="J245" s="170"/>
      <c r="K245" s="170"/>
      <c r="L245" s="170"/>
      <c r="M245" s="171">
        <f>O245+R245</f>
        <v>0</v>
      </c>
      <c r="N245" s="170"/>
      <c r="O245" s="170"/>
      <c r="P245" s="170"/>
      <c r="Q245" s="170"/>
      <c r="R245" s="170"/>
      <c r="S245" s="171">
        <f>H245+M245</f>
        <v>0</v>
      </c>
      <c r="T245" s="191">
        <f t="shared" si="162"/>
        <v>0</v>
      </c>
      <c r="U245" s="215">
        <f t="shared" si="216"/>
        <v>0</v>
      </c>
      <c r="V245" s="198">
        <f t="shared" si="217"/>
        <v>0</v>
      </c>
      <c r="W245" s="271">
        <f t="shared" si="218"/>
        <v>0</v>
      </c>
    </row>
    <row r="246" spans="1:23" s="2" customFormat="1" ht="31.5" x14ac:dyDescent="0.25">
      <c r="A246" s="115" t="s">
        <v>197</v>
      </c>
      <c r="B246" s="74" t="s">
        <v>78</v>
      </c>
      <c r="C246" s="109" t="s">
        <v>21</v>
      </c>
      <c r="D246" s="297" t="s">
        <v>516</v>
      </c>
      <c r="E246" s="297" t="s">
        <v>399</v>
      </c>
      <c r="F246" s="297" t="s">
        <v>21</v>
      </c>
      <c r="G246" s="208" t="s">
        <v>400</v>
      </c>
      <c r="H246" s="171">
        <f t="shared" si="208"/>
        <v>544000</v>
      </c>
      <c r="I246" s="171">
        <v>544000</v>
      </c>
      <c r="J246" s="170"/>
      <c r="K246" s="170"/>
      <c r="L246" s="170"/>
      <c r="M246" s="170">
        <f>O246+R246</f>
        <v>0</v>
      </c>
      <c r="N246" s="170"/>
      <c r="O246" s="170"/>
      <c r="P246" s="170"/>
      <c r="Q246" s="170"/>
      <c r="R246" s="170"/>
      <c r="S246" s="171">
        <f>H246+M246</f>
        <v>544000</v>
      </c>
      <c r="T246" s="191">
        <f t="shared" si="162"/>
        <v>1088000</v>
      </c>
      <c r="V246" s="198">
        <f t="shared" si="217"/>
        <v>0</v>
      </c>
      <c r="W246" s="271">
        <f t="shared" si="218"/>
        <v>0</v>
      </c>
    </row>
    <row r="247" spans="1:23" s="199" customFormat="1" ht="21.75" customHeight="1" x14ac:dyDescent="0.25">
      <c r="A247" s="114" t="s">
        <v>232</v>
      </c>
      <c r="B247" s="125" t="s">
        <v>198</v>
      </c>
      <c r="C247" s="141"/>
      <c r="D247" s="189" t="s">
        <v>341</v>
      </c>
      <c r="E247" s="189" t="s">
        <v>198</v>
      </c>
      <c r="F247" s="189"/>
      <c r="G247" s="201" t="s">
        <v>199</v>
      </c>
      <c r="H247" s="170">
        <f>I247+L247</f>
        <v>25796480</v>
      </c>
      <c r="I247" s="170">
        <f>I248+I253+I254+I255+I256</f>
        <v>13000000</v>
      </c>
      <c r="J247" s="170">
        <f>J248+J253+J254+J256</f>
        <v>0</v>
      </c>
      <c r="K247" s="170">
        <f>K248+K253+K254+K256</f>
        <v>0</v>
      </c>
      <c r="L247" s="170">
        <f>L248+L253+L254+L255+L256</f>
        <v>12796480</v>
      </c>
      <c r="M247" s="170">
        <f>M248+M253+M254+M255+M256</f>
        <v>29387000</v>
      </c>
      <c r="N247" s="170">
        <f>N248+N253+N254+N255+N256</f>
        <v>29387000</v>
      </c>
      <c r="O247" s="170">
        <f>O248+O253+O254+O255+O256</f>
        <v>0</v>
      </c>
      <c r="P247" s="170">
        <f t="shared" ref="P247:S247" si="219">P248+P253+P254+P255+P256</f>
        <v>0</v>
      </c>
      <c r="Q247" s="170">
        <f t="shared" si="219"/>
        <v>0</v>
      </c>
      <c r="R247" s="170">
        <f t="shared" si="219"/>
        <v>29387000</v>
      </c>
      <c r="S247" s="170">
        <f t="shared" si="219"/>
        <v>55183480</v>
      </c>
      <c r="T247" s="191">
        <f t="shared" si="162"/>
        <v>139753960</v>
      </c>
      <c r="U247" s="215">
        <f t="shared" si="216"/>
        <v>0</v>
      </c>
      <c r="V247" s="198">
        <f t="shared" si="217"/>
        <v>0</v>
      </c>
      <c r="W247" s="271">
        <f t="shared" si="218"/>
        <v>0</v>
      </c>
    </row>
    <row r="248" spans="1:23" ht="47.25" x14ac:dyDescent="0.25">
      <c r="A248" s="142" t="s">
        <v>240</v>
      </c>
      <c r="B248" s="126" t="s">
        <v>241</v>
      </c>
      <c r="C248" s="143" t="s">
        <v>40</v>
      </c>
      <c r="D248" s="202" t="s">
        <v>342</v>
      </c>
      <c r="E248" s="202" t="s">
        <v>241</v>
      </c>
      <c r="F248" s="202"/>
      <c r="G248" s="196" t="s">
        <v>517</v>
      </c>
      <c r="H248" s="171">
        <f t="shared" si="208"/>
        <v>2550000</v>
      </c>
      <c r="I248" s="171">
        <f>I249+I252+I251+I250</f>
        <v>2550000</v>
      </c>
      <c r="J248" s="171">
        <f t="shared" ref="J248:L248" si="220">J249+J252+J251+J250</f>
        <v>0</v>
      </c>
      <c r="K248" s="171">
        <f t="shared" si="220"/>
        <v>0</v>
      </c>
      <c r="L248" s="171">
        <f t="shared" si="220"/>
        <v>0</v>
      </c>
      <c r="M248" s="171">
        <f t="shared" ref="M248:M256" si="221">O248+R248</f>
        <v>1000000</v>
      </c>
      <c r="N248" s="171">
        <f t="shared" ref="N248" si="222">N249+N252+N251+N250</f>
        <v>1000000</v>
      </c>
      <c r="O248" s="171">
        <f t="shared" ref="O248" si="223">O249+O252+O251+O250</f>
        <v>0</v>
      </c>
      <c r="P248" s="171">
        <f t="shared" ref="P248" si="224">P249+P252+P251+P250</f>
        <v>0</v>
      </c>
      <c r="Q248" s="171">
        <f t="shared" ref="Q248" si="225">Q249+Q252+Q251+Q250</f>
        <v>0</v>
      </c>
      <c r="R248" s="171">
        <f t="shared" ref="R248" si="226">R249+R252+R251+R250</f>
        <v>1000000</v>
      </c>
      <c r="S248" s="171">
        <f t="shared" ref="S248:S256" si="227">H248+M248</f>
        <v>3550000</v>
      </c>
      <c r="T248" s="191">
        <f t="shared" si="162"/>
        <v>8100000</v>
      </c>
      <c r="U248" s="215">
        <f t="shared" si="216"/>
        <v>0</v>
      </c>
      <c r="V248" s="198">
        <f t="shared" si="217"/>
        <v>0</v>
      </c>
      <c r="W248" s="271">
        <f t="shared" si="218"/>
        <v>0</v>
      </c>
    </row>
    <row r="249" spans="1:23" ht="31.5" x14ac:dyDescent="0.25">
      <c r="A249" s="142" t="s">
        <v>243</v>
      </c>
      <c r="B249" s="126" t="s">
        <v>242</v>
      </c>
      <c r="C249" s="143"/>
      <c r="D249" s="202" t="s">
        <v>518</v>
      </c>
      <c r="E249" s="202" t="s">
        <v>519</v>
      </c>
      <c r="F249" s="202" t="s">
        <v>40</v>
      </c>
      <c r="G249" s="196" t="s">
        <v>520</v>
      </c>
      <c r="H249" s="171">
        <f t="shared" si="208"/>
        <v>2550000</v>
      </c>
      <c r="I249" s="171">
        <v>2550000</v>
      </c>
      <c r="J249" s="171"/>
      <c r="K249" s="171"/>
      <c r="L249" s="171"/>
      <c r="M249" s="171">
        <f t="shared" si="221"/>
        <v>0</v>
      </c>
      <c r="N249" s="171"/>
      <c r="O249" s="171"/>
      <c r="P249" s="171"/>
      <c r="Q249" s="171"/>
      <c r="R249" s="171"/>
      <c r="S249" s="171">
        <f>H249+M249</f>
        <v>2550000</v>
      </c>
      <c r="T249" s="191">
        <f t="shared" si="162"/>
        <v>5100000</v>
      </c>
      <c r="U249" s="215">
        <f t="shared" si="216"/>
        <v>0</v>
      </c>
      <c r="V249" s="198">
        <f t="shared" si="217"/>
        <v>0</v>
      </c>
      <c r="W249" s="271">
        <f t="shared" ref="W249:W254" si="228">S249-(H249+M249)</f>
        <v>0</v>
      </c>
    </row>
    <row r="250" spans="1:23" s="2" customFormat="1" ht="30" hidden="1" x14ac:dyDescent="0.25">
      <c r="A250" s="142"/>
      <c r="B250" s="126"/>
      <c r="C250" s="143"/>
      <c r="D250" s="202" t="s">
        <v>978</v>
      </c>
      <c r="E250" s="202" t="s">
        <v>979</v>
      </c>
      <c r="F250" s="202" t="s">
        <v>41</v>
      </c>
      <c r="G250" s="59" t="s">
        <v>980</v>
      </c>
      <c r="H250" s="171">
        <f t="shared" si="208"/>
        <v>0</v>
      </c>
      <c r="I250" s="171"/>
      <c r="J250" s="171"/>
      <c r="K250" s="171"/>
      <c r="L250" s="171"/>
      <c r="M250" s="171">
        <f t="shared" si="221"/>
        <v>0</v>
      </c>
      <c r="N250" s="171"/>
      <c r="O250" s="171"/>
      <c r="P250" s="171"/>
      <c r="Q250" s="171"/>
      <c r="R250" s="171"/>
      <c r="S250" s="171">
        <f>H250+M250</f>
        <v>0</v>
      </c>
      <c r="T250" s="191">
        <f t="shared" si="162"/>
        <v>0</v>
      </c>
      <c r="V250" s="198">
        <f t="shared" ref="V250:V254" si="229">M250-N250</f>
        <v>0</v>
      </c>
    </row>
    <row r="251" spans="1:23" s="2" customFormat="1" ht="30" hidden="1" x14ac:dyDescent="0.25">
      <c r="A251" s="142"/>
      <c r="B251" s="126"/>
      <c r="C251" s="143"/>
      <c r="D251" s="202" t="s">
        <v>987</v>
      </c>
      <c r="E251" s="202" t="s">
        <v>989</v>
      </c>
      <c r="F251" s="202" t="s">
        <v>41</v>
      </c>
      <c r="G251" s="59" t="s">
        <v>988</v>
      </c>
      <c r="H251" s="171">
        <f t="shared" si="208"/>
        <v>0</v>
      </c>
      <c r="I251" s="171"/>
      <c r="J251" s="171"/>
      <c r="K251" s="171"/>
      <c r="L251" s="171"/>
      <c r="M251" s="171">
        <f t="shared" si="221"/>
        <v>0</v>
      </c>
      <c r="N251" s="171"/>
      <c r="O251" s="171"/>
      <c r="P251" s="171"/>
      <c r="Q251" s="171"/>
      <c r="R251" s="171"/>
      <c r="S251" s="171">
        <f>H251+M251</f>
        <v>0</v>
      </c>
      <c r="T251" s="191">
        <f t="shared" si="162"/>
        <v>0</v>
      </c>
      <c r="V251" s="198">
        <f t="shared" si="229"/>
        <v>0</v>
      </c>
      <c r="W251" s="271">
        <f t="shared" si="228"/>
        <v>0</v>
      </c>
    </row>
    <row r="252" spans="1:23" s="206" customFormat="1" ht="31.5" x14ac:dyDescent="0.25">
      <c r="A252" s="144" t="s">
        <v>244</v>
      </c>
      <c r="B252" s="130" t="s">
        <v>245</v>
      </c>
      <c r="C252" s="145" t="s">
        <v>40</v>
      </c>
      <c r="D252" s="202" t="s">
        <v>521</v>
      </c>
      <c r="E252" s="202" t="s">
        <v>522</v>
      </c>
      <c r="F252" s="202" t="s">
        <v>41</v>
      </c>
      <c r="G252" s="194" t="s">
        <v>523</v>
      </c>
      <c r="H252" s="171">
        <f t="shared" si="208"/>
        <v>0</v>
      </c>
      <c r="I252" s="171"/>
      <c r="J252" s="171"/>
      <c r="K252" s="171"/>
      <c r="L252" s="171"/>
      <c r="M252" s="171">
        <f t="shared" si="221"/>
        <v>1000000</v>
      </c>
      <c r="N252" s="171">
        <v>1000000</v>
      </c>
      <c r="O252" s="171"/>
      <c r="P252" s="171"/>
      <c r="Q252" s="171"/>
      <c r="R252" s="171">
        <v>1000000</v>
      </c>
      <c r="S252" s="171">
        <f>H252+M252</f>
        <v>1000000</v>
      </c>
      <c r="T252" s="191">
        <f t="shared" si="162"/>
        <v>3000000</v>
      </c>
      <c r="U252" s="215">
        <f t="shared" ref="U252:U254" si="230">M252-N252</f>
        <v>0</v>
      </c>
      <c r="V252" s="198">
        <f t="shared" si="229"/>
        <v>0</v>
      </c>
      <c r="W252" s="271">
        <f t="shared" si="228"/>
        <v>0</v>
      </c>
    </row>
    <row r="253" spans="1:23" ht="63" x14ac:dyDescent="0.25">
      <c r="A253" s="115" t="s">
        <v>247</v>
      </c>
      <c r="B253" s="74" t="s">
        <v>246</v>
      </c>
      <c r="C253" s="109" t="s">
        <v>40</v>
      </c>
      <c r="D253" s="297" t="s">
        <v>343</v>
      </c>
      <c r="E253" s="297" t="s">
        <v>242</v>
      </c>
      <c r="F253" s="297" t="s">
        <v>41</v>
      </c>
      <c r="G253" s="196" t="s">
        <v>524</v>
      </c>
      <c r="H253" s="171">
        <f t="shared" si="208"/>
        <v>4700000</v>
      </c>
      <c r="I253" s="171"/>
      <c r="J253" s="171"/>
      <c r="K253" s="171"/>
      <c r="L253" s="171">
        <v>4700000</v>
      </c>
      <c r="M253" s="171">
        <f t="shared" si="221"/>
        <v>0</v>
      </c>
      <c r="N253" s="171"/>
      <c r="O253" s="171"/>
      <c r="P253" s="171"/>
      <c r="Q253" s="171"/>
      <c r="R253" s="171"/>
      <c r="S253" s="171">
        <f>H253+M253</f>
        <v>4700000</v>
      </c>
      <c r="T253" s="191">
        <f t="shared" si="162"/>
        <v>9400000</v>
      </c>
      <c r="U253" s="215">
        <f t="shared" si="230"/>
        <v>0</v>
      </c>
      <c r="V253" s="198">
        <f t="shared" si="229"/>
        <v>0</v>
      </c>
      <c r="W253" s="271">
        <f t="shared" si="228"/>
        <v>0</v>
      </c>
    </row>
    <row r="254" spans="1:23" ht="39" customHeight="1" x14ac:dyDescent="0.25">
      <c r="A254" s="115" t="s">
        <v>249</v>
      </c>
      <c r="B254" s="74" t="s">
        <v>248</v>
      </c>
      <c r="C254" s="109" t="s">
        <v>41</v>
      </c>
      <c r="D254" s="297" t="s">
        <v>344</v>
      </c>
      <c r="E254" s="297" t="s">
        <v>246</v>
      </c>
      <c r="F254" s="297" t="s">
        <v>41</v>
      </c>
      <c r="G254" s="196" t="s">
        <v>525</v>
      </c>
      <c r="H254" s="171">
        <f t="shared" si="208"/>
        <v>18096480</v>
      </c>
      <c r="I254" s="171">
        <v>10000000</v>
      </c>
      <c r="J254" s="171"/>
      <c r="K254" s="171"/>
      <c r="L254" s="171">
        <v>8096480</v>
      </c>
      <c r="M254" s="171">
        <f t="shared" si="221"/>
        <v>28387000</v>
      </c>
      <c r="N254" s="171">
        <v>28387000</v>
      </c>
      <c r="O254" s="171"/>
      <c r="P254" s="171"/>
      <c r="Q254" s="171"/>
      <c r="R254" s="171">
        <v>28387000</v>
      </c>
      <c r="S254" s="171">
        <f t="shared" si="227"/>
        <v>46483480</v>
      </c>
      <c r="T254" s="191">
        <f t="shared" si="162"/>
        <v>121353960</v>
      </c>
      <c r="U254" s="215">
        <f t="shared" si="230"/>
        <v>0</v>
      </c>
      <c r="V254" s="198">
        <f t="shared" si="229"/>
        <v>0</v>
      </c>
      <c r="W254" s="271">
        <f t="shared" si="228"/>
        <v>0</v>
      </c>
    </row>
    <row r="255" spans="1:23" ht="36.75" hidden="1" customHeight="1" x14ac:dyDescent="0.25">
      <c r="A255" s="95"/>
      <c r="B255" s="95"/>
      <c r="C255" s="95"/>
      <c r="D255" s="297" t="s">
        <v>859</v>
      </c>
      <c r="E255" s="297" t="s">
        <v>860</v>
      </c>
      <c r="F255" s="297" t="s">
        <v>40</v>
      </c>
      <c r="G255" s="196" t="s">
        <v>861</v>
      </c>
      <c r="H255" s="171">
        <f t="shared" si="208"/>
        <v>0</v>
      </c>
      <c r="I255" s="171"/>
      <c r="J255" s="171"/>
      <c r="K255" s="171"/>
      <c r="L255" s="171"/>
      <c r="M255" s="171">
        <f t="shared" si="221"/>
        <v>0</v>
      </c>
      <c r="N255" s="171"/>
      <c r="O255" s="171"/>
      <c r="P255" s="171"/>
      <c r="Q255" s="171"/>
      <c r="R255" s="171"/>
      <c r="S255" s="171">
        <f t="shared" si="227"/>
        <v>0</v>
      </c>
      <c r="T255" s="191">
        <f t="shared" si="162"/>
        <v>0</v>
      </c>
    </row>
    <row r="256" spans="1:23" ht="31.5" x14ac:dyDescent="0.25">
      <c r="A256" s="86"/>
      <c r="B256" s="86"/>
      <c r="C256" s="146"/>
      <c r="D256" s="297" t="s">
        <v>567</v>
      </c>
      <c r="E256" s="297" t="s">
        <v>568</v>
      </c>
      <c r="F256" s="297" t="s">
        <v>569</v>
      </c>
      <c r="G256" s="196" t="s">
        <v>570</v>
      </c>
      <c r="H256" s="171">
        <f t="shared" si="208"/>
        <v>450000</v>
      </c>
      <c r="I256" s="171">
        <v>450000</v>
      </c>
      <c r="J256" s="171"/>
      <c r="K256" s="171"/>
      <c r="L256" s="171"/>
      <c r="M256" s="171">
        <f t="shared" si="221"/>
        <v>0</v>
      </c>
      <c r="N256" s="273"/>
      <c r="O256" s="171"/>
      <c r="P256" s="171"/>
      <c r="Q256" s="171"/>
      <c r="R256" s="273"/>
      <c r="S256" s="171">
        <f t="shared" si="227"/>
        <v>450000</v>
      </c>
      <c r="T256" s="191">
        <f t="shared" si="162"/>
        <v>900000</v>
      </c>
      <c r="U256" s="215">
        <f t="shared" ref="U256:U257" si="231">M256-N256</f>
        <v>0</v>
      </c>
    </row>
    <row r="257" spans="1:23" s="199" customFormat="1" ht="31.5" x14ac:dyDescent="0.25">
      <c r="A257" s="147" t="s">
        <v>250</v>
      </c>
      <c r="B257" s="148" t="s">
        <v>217</v>
      </c>
      <c r="C257" s="149"/>
      <c r="D257" s="189" t="s">
        <v>539</v>
      </c>
      <c r="E257" s="189" t="s">
        <v>286</v>
      </c>
      <c r="F257" s="189"/>
      <c r="G257" s="190" t="s">
        <v>464</v>
      </c>
      <c r="H257" s="170">
        <f t="shared" si="208"/>
        <v>0</v>
      </c>
      <c r="I257" s="170">
        <f t="shared" ref="I257:S257" si="232">SUM(I258:I260)</f>
        <v>0</v>
      </c>
      <c r="J257" s="170">
        <f t="shared" si="232"/>
        <v>0</v>
      </c>
      <c r="K257" s="170">
        <f t="shared" si="232"/>
        <v>0</v>
      </c>
      <c r="L257" s="170">
        <f t="shared" si="232"/>
        <v>0</v>
      </c>
      <c r="M257" s="170">
        <f t="shared" si="232"/>
        <v>400000</v>
      </c>
      <c r="N257" s="170">
        <f t="shared" si="232"/>
        <v>400000</v>
      </c>
      <c r="O257" s="170">
        <f t="shared" si="232"/>
        <v>0</v>
      </c>
      <c r="P257" s="170">
        <f t="shared" si="232"/>
        <v>0</v>
      </c>
      <c r="Q257" s="170">
        <f t="shared" si="232"/>
        <v>0</v>
      </c>
      <c r="R257" s="170">
        <f t="shared" si="232"/>
        <v>400000</v>
      </c>
      <c r="S257" s="170">
        <f t="shared" si="232"/>
        <v>400000</v>
      </c>
      <c r="T257" s="191">
        <f t="shared" si="162"/>
        <v>1200000</v>
      </c>
      <c r="U257" s="215">
        <f t="shared" si="231"/>
        <v>0</v>
      </c>
      <c r="V257" s="198">
        <f>M257-N257</f>
        <v>0</v>
      </c>
      <c r="W257" s="271">
        <f t="shared" ref="W257" si="233">S257-(H257+M257)</f>
        <v>0</v>
      </c>
    </row>
    <row r="258" spans="1:23" s="2" customFormat="1" ht="30" x14ac:dyDescent="0.25">
      <c r="A258" s="21" t="s">
        <v>251</v>
      </c>
      <c r="B258" s="5" t="s">
        <v>158</v>
      </c>
      <c r="C258" s="10" t="s">
        <v>42</v>
      </c>
      <c r="D258" s="297" t="s">
        <v>540</v>
      </c>
      <c r="E258" s="297" t="s">
        <v>110</v>
      </c>
      <c r="F258" s="297" t="s">
        <v>39</v>
      </c>
      <c r="G258" s="59" t="s">
        <v>541</v>
      </c>
      <c r="H258" s="171">
        <f t="shared" si="208"/>
        <v>0</v>
      </c>
      <c r="I258" s="171"/>
      <c r="J258" s="171"/>
      <c r="K258" s="171"/>
      <c r="L258" s="171"/>
      <c r="M258" s="171">
        <f>O258+R258</f>
        <v>400000</v>
      </c>
      <c r="N258" s="171">
        <v>400000</v>
      </c>
      <c r="O258" s="171"/>
      <c r="P258" s="171"/>
      <c r="Q258" s="171"/>
      <c r="R258" s="171">
        <v>400000</v>
      </c>
      <c r="S258" s="171">
        <f>H258+M258</f>
        <v>400000</v>
      </c>
      <c r="T258" s="191">
        <f t="shared" si="162"/>
        <v>1200000</v>
      </c>
    </row>
    <row r="259" spans="1:23" ht="31.5" hidden="1" x14ac:dyDescent="0.25">
      <c r="A259" s="150" t="s">
        <v>254</v>
      </c>
      <c r="B259" s="150" t="s">
        <v>253</v>
      </c>
      <c r="C259" s="151" t="s">
        <v>252</v>
      </c>
      <c r="D259" s="297" t="s">
        <v>571</v>
      </c>
      <c r="E259" s="297" t="s">
        <v>563</v>
      </c>
      <c r="F259" s="297" t="s">
        <v>39</v>
      </c>
      <c r="G259" s="196" t="s">
        <v>664</v>
      </c>
      <c r="H259" s="171">
        <f t="shared" si="208"/>
        <v>0</v>
      </c>
      <c r="I259" s="171"/>
      <c r="J259" s="171"/>
      <c r="K259" s="171"/>
      <c r="L259" s="171"/>
      <c r="M259" s="171">
        <f>O259+R259</f>
        <v>0</v>
      </c>
      <c r="N259" s="171"/>
      <c r="O259" s="171"/>
      <c r="P259" s="171"/>
      <c r="Q259" s="171"/>
      <c r="R259" s="171"/>
      <c r="S259" s="171">
        <f>H259+M259</f>
        <v>0</v>
      </c>
      <c r="T259" s="191">
        <f t="shared" si="162"/>
        <v>0</v>
      </c>
      <c r="U259" s="215">
        <f>M259-N259</f>
        <v>0</v>
      </c>
      <c r="W259" s="271">
        <f t="shared" ref="W259" si="234">S259-(H259+M259)</f>
        <v>0</v>
      </c>
    </row>
    <row r="260" spans="1:23" ht="31.5" hidden="1" x14ac:dyDescent="0.25">
      <c r="A260" s="151"/>
      <c r="B260" s="151"/>
      <c r="C260" s="151"/>
      <c r="D260" s="297" t="s">
        <v>618</v>
      </c>
      <c r="E260" s="297" t="s">
        <v>565</v>
      </c>
      <c r="F260" s="297" t="s">
        <v>39</v>
      </c>
      <c r="G260" s="196" t="s">
        <v>566</v>
      </c>
      <c r="H260" s="171">
        <f t="shared" si="208"/>
        <v>0</v>
      </c>
      <c r="I260" s="171"/>
      <c r="J260" s="171"/>
      <c r="K260" s="171"/>
      <c r="L260" s="171"/>
      <c r="M260" s="171">
        <f>O260+R260</f>
        <v>0</v>
      </c>
      <c r="N260" s="171"/>
      <c r="O260" s="171"/>
      <c r="P260" s="171"/>
      <c r="Q260" s="171"/>
      <c r="R260" s="171"/>
      <c r="S260" s="171">
        <f>H260+M260</f>
        <v>0</v>
      </c>
      <c r="T260" s="191">
        <f t="shared" si="162"/>
        <v>0</v>
      </c>
      <c r="V260" s="198">
        <f t="shared" ref="V260:V262" si="235">M260-N260</f>
        <v>0</v>
      </c>
    </row>
    <row r="261" spans="1:23" s="199" customFormat="1" ht="31.5" x14ac:dyDescent="0.25">
      <c r="A261" s="114" t="s">
        <v>255</v>
      </c>
      <c r="B261" s="125" t="s">
        <v>256</v>
      </c>
      <c r="C261" s="141"/>
      <c r="D261" s="189" t="s">
        <v>345</v>
      </c>
      <c r="E261" s="189" t="s">
        <v>228</v>
      </c>
      <c r="F261" s="189"/>
      <c r="G261" s="168" t="s">
        <v>584</v>
      </c>
      <c r="H261" s="170">
        <f t="shared" si="208"/>
        <v>12307520</v>
      </c>
      <c r="I261" s="170">
        <f t="shared" ref="I261:S261" si="236">SUM(I262:I263)</f>
        <v>6747520</v>
      </c>
      <c r="J261" s="170">
        <f t="shared" si="236"/>
        <v>0</v>
      </c>
      <c r="K261" s="170">
        <f t="shared" si="236"/>
        <v>0</v>
      </c>
      <c r="L261" s="170">
        <f t="shared" si="236"/>
        <v>5560000</v>
      </c>
      <c r="M261" s="170">
        <f t="shared" si="236"/>
        <v>35000000</v>
      </c>
      <c r="N261" s="170">
        <f>SUM(N262:N263)</f>
        <v>35000000</v>
      </c>
      <c r="O261" s="170">
        <f>SUM(O262:O263)</f>
        <v>0</v>
      </c>
      <c r="P261" s="170">
        <f t="shared" si="236"/>
        <v>0</v>
      </c>
      <c r="Q261" s="170">
        <f t="shared" si="236"/>
        <v>0</v>
      </c>
      <c r="R261" s="170">
        <f t="shared" si="236"/>
        <v>35000000</v>
      </c>
      <c r="S261" s="170">
        <f t="shared" si="236"/>
        <v>47307520</v>
      </c>
      <c r="T261" s="191">
        <f t="shared" si="162"/>
        <v>129615040</v>
      </c>
      <c r="U261" s="215">
        <f>M261-N261</f>
        <v>0</v>
      </c>
      <c r="V261" s="198">
        <f t="shared" si="235"/>
        <v>0</v>
      </c>
      <c r="W261" s="271">
        <f t="shared" ref="W261" si="237">S261-(H261+M261)</f>
        <v>0</v>
      </c>
    </row>
    <row r="262" spans="1:23" s="2" customFormat="1" ht="22.5" customHeight="1" x14ac:dyDescent="0.25">
      <c r="A262" s="152" t="s">
        <v>257</v>
      </c>
      <c r="B262" s="131" t="s">
        <v>259</v>
      </c>
      <c r="C262" s="153" t="s">
        <v>43</v>
      </c>
      <c r="D262" s="297" t="s">
        <v>527</v>
      </c>
      <c r="E262" s="297" t="s">
        <v>528</v>
      </c>
      <c r="F262" s="297" t="s">
        <v>526</v>
      </c>
      <c r="G262" s="209" t="s">
        <v>8</v>
      </c>
      <c r="H262" s="171">
        <f t="shared" si="208"/>
        <v>5560000</v>
      </c>
      <c r="I262" s="171"/>
      <c r="J262" s="171"/>
      <c r="K262" s="171"/>
      <c r="L262" s="171">
        <v>5560000</v>
      </c>
      <c r="M262" s="171">
        <f>O262+R262</f>
        <v>0</v>
      </c>
      <c r="N262" s="171"/>
      <c r="O262" s="171"/>
      <c r="P262" s="171"/>
      <c r="Q262" s="171"/>
      <c r="R262" s="171"/>
      <c r="S262" s="171">
        <f>H262+M262</f>
        <v>5560000</v>
      </c>
      <c r="T262" s="191">
        <f t="shared" si="162"/>
        <v>11120000</v>
      </c>
      <c r="V262" s="198">
        <f t="shared" si="235"/>
        <v>0</v>
      </c>
    </row>
    <row r="263" spans="1:23" ht="47.25" x14ac:dyDescent="0.25">
      <c r="A263" s="115" t="s">
        <v>258</v>
      </c>
      <c r="B263" s="74" t="s">
        <v>260</v>
      </c>
      <c r="C263" s="109" t="s">
        <v>44</v>
      </c>
      <c r="D263" s="297" t="s">
        <v>529</v>
      </c>
      <c r="E263" s="297" t="s">
        <v>530</v>
      </c>
      <c r="F263" s="297" t="s">
        <v>44</v>
      </c>
      <c r="G263" s="209" t="s">
        <v>531</v>
      </c>
      <c r="H263" s="171">
        <f t="shared" si="208"/>
        <v>6747520</v>
      </c>
      <c r="I263" s="171">
        <v>6747520</v>
      </c>
      <c r="J263" s="171"/>
      <c r="K263" s="171"/>
      <c r="L263" s="171"/>
      <c r="M263" s="171">
        <f>O263+R263</f>
        <v>35000000</v>
      </c>
      <c r="N263" s="171">
        <v>35000000</v>
      </c>
      <c r="O263" s="171"/>
      <c r="P263" s="171"/>
      <c r="Q263" s="171"/>
      <c r="R263" s="171">
        <v>35000000</v>
      </c>
      <c r="S263" s="171">
        <f>H263+M263</f>
        <v>41747520</v>
      </c>
      <c r="T263" s="191">
        <f t="shared" si="162"/>
        <v>118495040</v>
      </c>
      <c r="U263" s="215">
        <f t="shared" ref="U263:U264" si="238">M263-N263</f>
        <v>0</v>
      </c>
      <c r="V263" s="198">
        <f t="shared" ref="V263:V266" si="239">M263-N263</f>
        <v>0</v>
      </c>
      <c r="W263" s="271">
        <f t="shared" ref="W263" si="240">S263-(H263+M263)</f>
        <v>0</v>
      </c>
    </row>
    <row r="264" spans="1:23" s="199" customFormat="1" ht="31.5" x14ac:dyDescent="0.25">
      <c r="A264" s="114" t="s">
        <v>261</v>
      </c>
      <c r="B264" s="125" t="s">
        <v>228</v>
      </c>
      <c r="C264" s="141"/>
      <c r="D264" s="189" t="s">
        <v>532</v>
      </c>
      <c r="E264" s="189" t="s">
        <v>443</v>
      </c>
      <c r="F264" s="189"/>
      <c r="G264" s="190" t="s">
        <v>533</v>
      </c>
      <c r="H264" s="170">
        <f t="shared" si="208"/>
        <v>0</v>
      </c>
      <c r="I264" s="170">
        <f t="shared" ref="I264:S264" si="241">SUM(I265:I266)</f>
        <v>0</v>
      </c>
      <c r="J264" s="170">
        <f t="shared" si="241"/>
        <v>0</v>
      </c>
      <c r="K264" s="170">
        <f t="shared" si="241"/>
        <v>0</v>
      </c>
      <c r="L264" s="170">
        <f t="shared" si="241"/>
        <v>0</v>
      </c>
      <c r="M264" s="170">
        <f t="shared" si="241"/>
        <v>25000</v>
      </c>
      <c r="N264" s="170">
        <f>SUM(N265:N266)</f>
        <v>25000</v>
      </c>
      <c r="O264" s="170">
        <f>SUM(O265:O266)</f>
        <v>0</v>
      </c>
      <c r="P264" s="170">
        <f t="shared" si="241"/>
        <v>0</v>
      </c>
      <c r="Q264" s="170">
        <f t="shared" si="241"/>
        <v>0</v>
      </c>
      <c r="R264" s="170">
        <f t="shared" si="241"/>
        <v>25000</v>
      </c>
      <c r="S264" s="170">
        <f t="shared" si="241"/>
        <v>25000</v>
      </c>
      <c r="T264" s="191">
        <f t="shared" si="162"/>
        <v>75000</v>
      </c>
      <c r="U264" s="215">
        <f t="shared" si="238"/>
        <v>0</v>
      </c>
      <c r="V264" s="198">
        <f t="shared" si="239"/>
        <v>0</v>
      </c>
      <c r="W264" s="271">
        <f>S264-(H264+M264)</f>
        <v>0</v>
      </c>
    </row>
    <row r="265" spans="1:23" s="2" customFormat="1" ht="22.5" hidden="1" customHeight="1" x14ac:dyDescent="0.25">
      <c r="A265" s="154" t="s">
        <v>264</v>
      </c>
      <c r="B265" s="154" t="s">
        <v>265</v>
      </c>
      <c r="C265" s="155" t="s">
        <v>266</v>
      </c>
      <c r="D265" s="297" t="s">
        <v>537</v>
      </c>
      <c r="E265" s="297" t="s">
        <v>538</v>
      </c>
      <c r="F265" s="297" t="s">
        <v>266</v>
      </c>
      <c r="G265" s="209" t="s">
        <v>267</v>
      </c>
      <c r="H265" s="171">
        <f t="shared" si="208"/>
        <v>0</v>
      </c>
      <c r="I265" s="171"/>
      <c r="J265" s="171"/>
      <c r="K265" s="171"/>
      <c r="L265" s="171"/>
      <c r="M265" s="171">
        <f>O265+R265</f>
        <v>0</v>
      </c>
      <c r="N265" s="171"/>
      <c r="O265" s="171"/>
      <c r="P265" s="171"/>
      <c r="Q265" s="171"/>
      <c r="R265" s="171"/>
      <c r="S265" s="171">
        <f>H265+M265</f>
        <v>0</v>
      </c>
      <c r="T265" s="191">
        <f t="shared" si="162"/>
        <v>0</v>
      </c>
      <c r="V265" s="198">
        <f t="shared" si="239"/>
        <v>0</v>
      </c>
    </row>
    <row r="266" spans="1:23" s="206" customFormat="1" ht="31.5" x14ac:dyDescent="0.25">
      <c r="A266" s="142" t="s">
        <v>263</v>
      </c>
      <c r="B266" s="126" t="s">
        <v>262</v>
      </c>
      <c r="C266" s="143" t="s">
        <v>42</v>
      </c>
      <c r="D266" s="202" t="s">
        <v>534</v>
      </c>
      <c r="E266" s="202" t="s">
        <v>535</v>
      </c>
      <c r="F266" s="202" t="s">
        <v>42</v>
      </c>
      <c r="G266" s="169" t="s">
        <v>536</v>
      </c>
      <c r="H266" s="171">
        <f t="shared" si="208"/>
        <v>0</v>
      </c>
      <c r="I266" s="171"/>
      <c r="J266" s="171"/>
      <c r="K266" s="171"/>
      <c r="L266" s="171"/>
      <c r="M266" s="171">
        <f>O266+R266</f>
        <v>25000</v>
      </c>
      <c r="N266" s="171">
        <v>25000</v>
      </c>
      <c r="O266" s="171"/>
      <c r="P266" s="171"/>
      <c r="Q266" s="171"/>
      <c r="R266" s="171">
        <v>25000</v>
      </c>
      <c r="S266" s="171">
        <f>H266+M266</f>
        <v>25000</v>
      </c>
      <c r="T266" s="191">
        <f t="shared" si="162"/>
        <v>75000</v>
      </c>
      <c r="U266" s="215">
        <f>M266-N266</f>
        <v>0</v>
      </c>
      <c r="V266" s="198">
        <f t="shared" si="239"/>
        <v>0</v>
      </c>
      <c r="W266" s="271">
        <f>S266-(H266+M266)</f>
        <v>0</v>
      </c>
    </row>
    <row r="267" spans="1:23" s="206" customFormat="1" hidden="1" x14ac:dyDescent="0.25">
      <c r="A267" s="142"/>
      <c r="B267" s="126"/>
      <c r="C267" s="143"/>
      <c r="D267" s="189" t="s">
        <v>970</v>
      </c>
      <c r="E267" s="189" t="s">
        <v>204</v>
      </c>
      <c r="F267" s="297"/>
      <c r="G267" s="135" t="s">
        <v>458</v>
      </c>
      <c r="H267" s="170">
        <f t="shared" si="208"/>
        <v>0</v>
      </c>
      <c r="I267" s="170">
        <f t="shared" ref="I267:R267" si="242">I268+I269</f>
        <v>0</v>
      </c>
      <c r="J267" s="170">
        <f t="shared" si="242"/>
        <v>0</v>
      </c>
      <c r="K267" s="170">
        <f t="shared" si="242"/>
        <v>0</v>
      </c>
      <c r="L267" s="170">
        <f t="shared" si="242"/>
        <v>0</v>
      </c>
      <c r="M267" s="170">
        <f t="shared" si="242"/>
        <v>0</v>
      </c>
      <c r="N267" s="170">
        <f t="shared" si="242"/>
        <v>0</v>
      </c>
      <c r="O267" s="170">
        <f t="shared" si="242"/>
        <v>0</v>
      </c>
      <c r="P267" s="170">
        <f t="shared" si="242"/>
        <v>0</v>
      </c>
      <c r="Q267" s="170">
        <f t="shared" si="242"/>
        <v>0</v>
      </c>
      <c r="R267" s="170">
        <f t="shared" si="242"/>
        <v>0</v>
      </c>
      <c r="S267" s="170">
        <f>H267+M267</f>
        <v>0</v>
      </c>
      <c r="T267" s="191">
        <f t="shared" si="162"/>
        <v>0</v>
      </c>
    </row>
    <row r="268" spans="1:23" s="206" customFormat="1" hidden="1" x14ac:dyDescent="0.25">
      <c r="A268" s="142"/>
      <c r="B268" s="126"/>
      <c r="C268" s="143"/>
      <c r="D268" s="297" t="s">
        <v>971</v>
      </c>
      <c r="E268" s="297" t="s">
        <v>935</v>
      </c>
      <c r="F268" s="298" t="s">
        <v>937</v>
      </c>
      <c r="G268" s="165" t="s">
        <v>936</v>
      </c>
      <c r="H268" s="171">
        <f t="shared" si="208"/>
        <v>0</v>
      </c>
      <c r="I268" s="171"/>
      <c r="J268" s="171"/>
      <c r="K268" s="171"/>
      <c r="L268" s="171"/>
      <c r="M268" s="171">
        <f>O268+R268</f>
        <v>0</v>
      </c>
      <c r="N268" s="171"/>
      <c r="O268" s="171"/>
      <c r="P268" s="171"/>
      <c r="Q268" s="171"/>
      <c r="R268" s="171"/>
      <c r="S268" s="171">
        <f>H268+M268</f>
        <v>0</v>
      </c>
      <c r="T268" s="191">
        <f t="shared" si="162"/>
        <v>0</v>
      </c>
    </row>
    <row r="269" spans="1:23" s="3" customFormat="1" ht="28.5" hidden="1" x14ac:dyDescent="0.25">
      <c r="A269" s="114" t="s">
        <v>268</v>
      </c>
      <c r="B269" s="125" t="s">
        <v>212</v>
      </c>
      <c r="C269" s="141"/>
      <c r="D269" s="189" t="s">
        <v>542</v>
      </c>
      <c r="E269" s="189" t="s">
        <v>457</v>
      </c>
      <c r="F269" s="189"/>
      <c r="G269" s="134" t="s">
        <v>543</v>
      </c>
      <c r="H269" s="170">
        <f t="shared" si="208"/>
        <v>0</v>
      </c>
      <c r="I269" s="170">
        <f t="shared" ref="I269:S269" si="243">SUM(I270)</f>
        <v>0</v>
      </c>
      <c r="J269" s="170">
        <f t="shared" si="243"/>
        <v>0</v>
      </c>
      <c r="K269" s="170">
        <f t="shared" si="243"/>
        <v>0</v>
      </c>
      <c r="L269" s="170">
        <f t="shared" si="243"/>
        <v>0</v>
      </c>
      <c r="M269" s="170">
        <f t="shared" si="243"/>
        <v>0</v>
      </c>
      <c r="N269" s="170">
        <f>SUM(N270)</f>
        <v>0</v>
      </c>
      <c r="O269" s="170">
        <f>SUM(O270)</f>
        <v>0</v>
      </c>
      <c r="P269" s="170">
        <f t="shared" si="243"/>
        <v>0</v>
      </c>
      <c r="Q269" s="170">
        <f t="shared" si="243"/>
        <v>0</v>
      </c>
      <c r="R269" s="170">
        <f t="shared" si="243"/>
        <v>0</v>
      </c>
      <c r="S269" s="170">
        <f t="shared" si="243"/>
        <v>0</v>
      </c>
      <c r="T269" s="191">
        <f t="shared" si="162"/>
        <v>0</v>
      </c>
    </row>
    <row r="270" spans="1:23" s="39" customFormat="1" ht="31.5" hidden="1" x14ac:dyDescent="0.25">
      <c r="A270" s="142" t="s">
        <v>269</v>
      </c>
      <c r="B270" s="131" t="s">
        <v>213</v>
      </c>
      <c r="C270" s="153" t="s">
        <v>38</v>
      </c>
      <c r="D270" s="202" t="s">
        <v>544</v>
      </c>
      <c r="E270" s="213" t="s">
        <v>411</v>
      </c>
      <c r="F270" s="213" t="s">
        <v>38</v>
      </c>
      <c r="G270" s="169" t="s">
        <v>475</v>
      </c>
      <c r="H270" s="171">
        <f t="shared" si="208"/>
        <v>0</v>
      </c>
      <c r="I270" s="171"/>
      <c r="J270" s="171"/>
      <c r="K270" s="171"/>
      <c r="L270" s="171"/>
      <c r="M270" s="171">
        <f>O270+R270</f>
        <v>0</v>
      </c>
      <c r="N270" s="171"/>
      <c r="O270" s="171"/>
      <c r="P270" s="171"/>
      <c r="Q270" s="171"/>
      <c r="R270" s="171"/>
      <c r="S270" s="171">
        <f>H270+M270</f>
        <v>0</v>
      </c>
      <c r="T270" s="191">
        <f t="shared" si="162"/>
        <v>0</v>
      </c>
    </row>
    <row r="271" spans="1:23" s="39" customFormat="1" ht="28.5" customHeight="1" x14ac:dyDescent="0.25">
      <c r="A271" s="142"/>
      <c r="B271" s="131"/>
      <c r="C271" s="153"/>
      <c r="D271" s="189" t="s">
        <v>945</v>
      </c>
      <c r="E271" s="189" t="s">
        <v>437</v>
      </c>
      <c r="F271" s="189"/>
      <c r="G271" s="190" t="s">
        <v>438</v>
      </c>
      <c r="H271" s="170">
        <f t="shared" si="208"/>
        <v>41600000</v>
      </c>
      <c r="I271" s="170">
        <f>SUM(I272:I273)</f>
        <v>41600000</v>
      </c>
      <c r="J271" s="170">
        <f t="shared" ref="J271:L271" si="244">SUM(J272:J273)</f>
        <v>0</v>
      </c>
      <c r="K271" s="170">
        <f t="shared" si="244"/>
        <v>0</v>
      </c>
      <c r="L271" s="170">
        <f t="shared" si="244"/>
        <v>0</v>
      </c>
      <c r="M271" s="170">
        <f>O271+R271</f>
        <v>0</v>
      </c>
      <c r="N271" s="170">
        <f>SUM(N272:N273)</f>
        <v>0</v>
      </c>
      <c r="O271" s="170">
        <f t="shared" ref="O271:R271" si="245">SUM(O272:O273)</f>
        <v>0</v>
      </c>
      <c r="P271" s="170">
        <f t="shared" si="245"/>
        <v>0</v>
      </c>
      <c r="Q271" s="170">
        <f t="shared" si="245"/>
        <v>0</v>
      </c>
      <c r="R271" s="170">
        <f t="shared" si="245"/>
        <v>0</v>
      </c>
      <c r="S271" s="170">
        <f>SUM(S272:S273)</f>
        <v>41600000</v>
      </c>
      <c r="T271" s="191">
        <f t="shared" si="162"/>
        <v>83200000</v>
      </c>
      <c r="U271" s="215">
        <f t="shared" ref="U271:U272" si="246">M271-N271</f>
        <v>0</v>
      </c>
      <c r="V271" s="198">
        <f t="shared" ref="V271:V272" si="247">M271-N271</f>
        <v>0</v>
      </c>
      <c r="W271" s="271">
        <f t="shared" ref="W271:W272" si="248">S271-(H271+M271)</f>
        <v>0</v>
      </c>
    </row>
    <row r="272" spans="1:23" s="39" customFormat="1" ht="110.25" x14ac:dyDescent="0.25">
      <c r="A272" s="142"/>
      <c r="B272" s="131"/>
      <c r="C272" s="153"/>
      <c r="D272" s="202" t="s">
        <v>953</v>
      </c>
      <c r="E272" s="202" t="s">
        <v>954</v>
      </c>
      <c r="F272" s="202" t="s">
        <v>37</v>
      </c>
      <c r="G272" s="194" t="s">
        <v>955</v>
      </c>
      <c r="H272" s="171">
        <f t="shared" si="208"/>
        <v>41600000</v>
      </c>
      <c r="I272" s="171">
        <v>41600000</v>
      </c>
      <c r="J272" s="171"/>
      <c r="K272" s="171"/>
      <c r="L272" s="171"/>
      <c r="M272" s="171">
        <f>O272+R272</f>
        <v>0</v>
      </c>
      <c r="N272" s="171"/>
      <c r="O272" s="171"/>
      <c r="P272" s="171"/>
      <c r="Q272" s="171"/>
      <c r="R272" s="171"/>
      <c r="S272" s="171">
        <f>H272+M272</f>
        <v>41600000</v>
      </c>
      <c r="T272" s="191">
        <f t="shared" si="162"/>
        <v>83200000</v>
      </c>
      <c r="U272" s="215">
        <f t="shared" si="246"/>
        <v>0</v>
      </c>
      <c r="V272" s="198">
        <f t="shared" si="247"/>
        <v>0</v>
      </c>
      <c r="W272" s="271">
        <f t="shared" si="248"/>
        <v>0</v>
      </c>
    </row>
    <row r="273" spans="1:24" s="39" customFormat="1" ht="28.5" hidden="1" customHeight="1" x14ac:dyDescent="0.25">
      <c r="A273" s="142"/>
      <c r="B273" s="131"/>
      <c r="C273" s="153"/>
      <c r="D273" s="202" t="s">
        <v>946</v>
      </c>
      <c r="E273" s="202" t="s">
        <v>406</v>
      </c>
      <c r="F273" s="202" t="s">
        <v>37</v>
      </c>
      <c r="G273" s="209" t="s">
        <v>404</v>
      </c>
      <c r="H273" s="171">
        <f t="shared" si="208"/>
        <v>0</v>
      </c>
      <c r="I273" s="171"/>
      <c r="J273" s="171"/>
      <c r="K273" s="171"/>
      <c r="L273" s="171"/>
      <c r="M273" s="171">
        <f>O273+R273</f>
        <v>0</v>
      </c>
      <c r="N273" s="171"/>
      <c r="O273" s="171"/>
      <c r="P273" s="171"/>
      <c r="Q273" s="171"/>
      <c r="R273" s="171"/>
      <c r="S273" s="171">
        <f>H273+M273</f>
        <v>0</v>
      </c>
      <c r="T273" s="191">
        <f>SUM(H273:R273)</f>
        <v>0</v>
      </c>
    </row>
    <row r="274" spans="1:24" s="39" customFormat="1" hidden="1" x14ac:dyDescent="0.25">
      <c r="A274" s="142"/>
      <c r="B274" s="131"/>
      <c r="C274" s="153"/>
      <c r="D274" s="202"/>
      <c r="E274" s="213"/>
      <c r="F274" s="213"/>
      <c r="G274" s="209"/>
      <c r="H274" s="171"/>
      <c r="I274" s="171"/>
      <c r="J274" s="171"/>
      <c r="K274" s="171"/>
      <c r="L274" s="171"/>
      <c r="M274" s="171"/>
      <c r="N274" s="171"/>
      <c r="O274" s="171"/>
      <c r="P274" s="171"/>
      <c r="Q274" s="171"/>
      <c r="R274" s="171"/>
      <c r="S274" s="171"/>
      <c r="T274" s="191">
        <f t="shared" si="162"/>
        <v>0</v>
      </c>
    </row>
    <row r="275" spans="1:24" s="39" customFormat="1" ht="42.75" x14ac:dyDescent="0.25">
      <c r="A275" s="142"/>
      <c r="B275" s="131"/>
      <c r="C275" s="153"/>
      <c r="D275" s="189" t="s">
        <v>96</v>
      </c>
      <c r="E275" s="189"/>
      <c r="F275" s="189"/>
      <c r="G275" s="134" t="s">
        <v>313</v>
      </c>
      <c r="H275" s="170">
        <f t="shared" ref="H275:H283" si="249">I275+L275</f>
        <v>2000000</v>
      </c>
      <c r="I275" s="170">
        <f t="shared" ref="I275:S275" si="250">I276</f>
        <v>2000000</v>
      </c>
      <c r="J275" s="170">
        <f t="shared" si="250"/>
        <v>0</v>
      </c>
      <c r="K275" s="170">
        <f t="shared" si="250"/>
        <v>0</v>
      </c>
      <c r="L275" s="170">
        <f t="shared" si="250"/>
        <v>0</v>
      </c>
      <c r="M275" s="170">
        <f t="shared" si="250"/>
        <v>0</v>
      </c>
      <c r="N275" s="170">
        <f>N276</f>
        <v>0</v>
      </c>
      <c r="O275" s="170">
        <f>O276</f>
        <v>0</v>
      </c>
      <c r="P275" s="170">
        <f t="shared" si="250"/>
        <v>0</v>
      </c>
      <c r="Q275" s="170">
        <f t="shared" si="250"/>
        <v>0</v>
      </c>
      <c r="R275" s="170">
        <f t="shared" si="250"/>
        <v>0</v>
      </c>
      <c r="S275" s="170">
        <f t="shared" si="250"/>
        <v>2000000</v>
      </c>
      <c r="T275" s="191">
        <f t="shared" si="162"/>
        <v>4000000</v>
      </c>
      <c r="U275" s="215">
        <f t="shared" ref="U275:U279" si="251">M275-N275</f>
        <v>0</v>
      </c>
      <c r="V275" s="198">
        <f t="shared" ref="V275:V277" si="252">M275-N275</f>
        <v>0</v>
      </c>
      <c r="W275" s="271">
        <f t="shared" ref="W275:W277" si="253">S275-(H275+M275)</f>
        <v>0</v>
      </c>
    </row>
    <row r="276" spans="1:24" s="39" customFormat="1" ht="30" x14ac:dyDescent="0.25">
      <c r="A276" s="142"/>
      <c r="B276" s="131"/>
      <c r="C276" s="153"/>
      <c r="D276" s="202" t="s">
        <v>97</v>
      </c>
      <c r="E276" s="189"/>
      <c r="F276" s="189"/>
      <c r="G276" s="133" t="s">
        <v>313</v>
      </c>
      <c r="H276" s="171">
        <f t="shared" si="249"/>
        <v>2000000</v>
      </c>
      <c r="I276" s="171">
        <f>I277+I280</f>
        <v>2000000</v>
      </c>
      <c r="J276" s="171">
        <f t="shared" ref="J276:S276" si="254">J277+J280</f>
        <v>0</v>
      </c>
      <c r="K276" s="171">
        <f t="shared" si="254"/>
        <v>0</v>
      </c>
      <c r="L276" s="171">
        <f t="shared" si="254"/>
        <v>0</v>
      </c>
      <c r="M276" s="171">
        <f t="shared" si="254"/>
        <v>0</v>
      </c>
      <c r="N276" s="171">
        <f>N277+N280</f>
        <v>0</v>
      </c>
      <c r="O276" s="171">
        <f>O277+O280</f>
        <v>0</v>
      </c>
      <c r="P276" s="171">
        <f t="shared" si="254"/>
        <v>0</v>
      </c>
      <c r="Q276" s="171">
        <f t="shared" si="254"/>
        <v>0</v>
      </c>
      <c r="R276" s="171">
        <f t="shared" si="254"/>
        <v>0</v>
      </c>
      <c r="S276" s="171">
        <f t="shared" si="254"/>
        <v>2000000</v>
      </c>
      <c r="T276" s="191">
        <f t="shared" ref="T276:T343" si="255">SUM(H276:R276)</f>
        <v>4000000</v>
      </c>
      <c r="U276" s="215">
        <f t="shared" si="251"/>
        <v>0</v>
      </c>
      <c r="V276" s="198">
        <f t="shared" si="252"/>
        <v>0</v>
      </c>
      <c r="W276" s="271">
        <f t="shared" si="253"/>
        <v>0</v>
      </c>
    </row>
    <row r="277" spans="1:24" s="39" customFormat="1" x14ac:dyDescent="0.25">
      <c r="A277" s="142"/>
      <c r="B277" s="131"/>
      <c r="C277" s="153"/>
      <c r="D277" s="189" t="s">
        <v>214</v>
      </c>
      <c r="E277" s="193" t="s">
        <v>83</v>
      </c>
      <c r="F277" s="193"/>
      <c r="G277" s="134" t="s">
        <v>84</v>
      </c>
      <c r="H277" s="170">
        <f t="shared" si="249"/>
        <v>2000000</v>
      </c>
      <c r="I277" s="170">
        <f>I278+I279</f>
        <v>2000000</v>
      </c>
      <c r="J277" s="170">
        <f t="shared" ref="J277:S277" si="256">J278+J279</f>
        <v>0</v>
      </c>
      <c r="K277" s="170">
        <f t="shared" si="256"/>
        <v>0</v>
      </c>
      <c r="L277" s="170">
        <f t="shared" si="256"/>
        <v>0</v>
      </c>
      <c r="M277" s="170">
        <f t="shared" si="256"/>
        <v>0</v>
      </c>
      <c r="N277" s="170">
        <f t="shared" si="256"/>
        <v>0</v>
      </c>
      <c r="O277" s="170">
        <f t="shared" si="256"/>
        <v>0</v>
      </c>
      <c r="P277" s="170">
        <f t="shared" si="256"/>
        <v>0</v>
      </c>
      <c r="Q277" s="170">
        <f t="shared" si="256"/>
        <v>0</v>
      </c>
      <c r="R277" s="170">
        <f t="shared" si="256"/>
        <v>0</v>
      </c>
      <c r="S277" s="170">
        <f t="shared" si="256"/>
        <v>2000000</v>
      </c>
      <c r="T277" s="191">
        <f t="shared" si="255"/>
        <v>4000000</v>
      </c>
      <c r="U277" s="215">
        <f t="shared" si="251"/>
        <v>0</v>
      </c>
      <c r="V277" s="198">
        <f t="shared" si="252"/>
        <v>0</v>
      </c>
      <c r="W277" s="271">
        <f t="shared" si="253"/>
        <v>0</v>
      </c>
    </row>
    <row r="278" spans="1:24" s="39" customFormat="1" ht="47.25" hidden="1" x14ac:dyDescent="0.25">
      <c r="A278" s="142"/>
      <c r="B278" s="131"/>
      <c r="C278" s="153"/>
      <c r="D278" s="202" t="s">
        <v>693</v>
      </c>
      <c r="E278" s="202" t="s">
        <v>371</v>
      </c>
      <c r="F278" s="202" t="s">
        <v>20</v>
      </c>
      <c r="G278" s="169" t="s">
        <v>831</v>
      </c>
      <c r="H278" s="171">
        <f t="shared" si="249"/>
        <v>0</v>
      </c>
      <c r="I278" s="171"/>
      <c r="J278" s="171"/>
      <c r="K278" s="171"/>
      <c r="L278" s="171"/>
      <c r="M278" s="171">
        <f>O278+R278</f>
        <v>0</v>
      </c>
      <c r="N278" s="171"/>
      <c r="O278" s="171"/>
      <c r="P278" s="171"/>
      <c r="Q278" s="171"/>
      <c r="R278" s="171"/>
      <c r="S278" s="171">
        <f>H278+M278</f>
        <v>0</v>
      </c>
      <c r="T278" s="191">
        <f t="shared" si="255"/>
        <v>0</v>
      </c>
      <c r="U278" s="215">
        <f t="shared" si="251"/>
        <v>0</v>
      </c>
    </row>
    <row r="279" spans="1:24" s="39" customFormat="1" ht="30" x14ac:dyDescent="0.25">
      <c r="A279" s="142"/>
      <c r="B279" s="131"/>
      <c r="C279" s="153"/>
      <c r="D279" s="202" t="s">
        <v>98</v>
      </c>
      <c r="E279" s="202" t="s">
        <v>37</v>
      </c>
      <c r="F279" s="202" t="s">
        <v>17</v>
      </c>
      <c r="G279" s="60" t="s">
        <v>428</v>
      </c>
      <c r="H279" s="171">
        <f t="shared" si="249"/>
        <v>2000000</v>
      </c>
      <c r="I279" s="171">
        <v>2000000</v>
      </c>
      <c r="J279" s="171"/>
      <c r="K279" s="171"/>
      <c r="L279" s="171"/>
      <c r="M279" s="171">
        <f>O279+R279</f>
        <v>0</v>
      </c>
      <c r="N279" s="171"/>
      <c r="O279" s="171"/>
      <c r="P279" s="171"/>
      <c r="Q279" s="171"/>
      <c r="R279" s="171"/>
      <c r="S279" s="171">
        <f>H279+M279</f>
        <v>2000000</v>
      </c>
      <c r="T279" s="191">
        <f t="shared" si="255"/>
        <v>4000000</v>
      </c>
      <c r="U279" s="215">
        <f t="shared" si="251"/>
        <v>0</v>
      </c>
    </row>
    <row r="280" spans="1:24" s="39" customFormat="1" hidden="1" x14ac:dyDescent="0.25">
      <c r="A280" s="142"/>
      <c r="B280" s="131"/>
      <c r="C280" s="153"/>
      <c r="D280" s="202" t="s">
        <v>694</v>
      </c>
      <c r="E280" s="202" t="s">
        <v>204</v>
      </c>
      <c r="F280" s="202"/>
      <c r="G280" s="135" t="s">
        <v>458</v>
      </c>
      <c r="H280" s="171">
        <f t="shared" si="249"/>
        <v>0</v>
      </c>
      <c r="I280" s="171">
        <f>I281</f>
        <v>0</v>
      </c>
      <c r="J280" s="171">
        <f t="shared" ref="J280:S282" si="257">J281</f>
        <v>0</v>
      </c>
      <c r="K280" s="171">
        <f t="shared" si="257"/>
        <v>0</v>
      </c>
      <c r="L280" s="171">
        <f t="shared" si="257"/>
        <v>0</v>
      </c>
      <c r="M280" s="171">
        <f t="shared" si="257"/>
        <v>0</v>
      </c>
      <c r="N280" s="171">
        <f t="shared" ref="N280:O282" si="258">N281</f>
        <v>0</v>
      </c>
      <c r="O280" s="171">
        <f t="shared" si="258"/>
        <v>0</v>
      </c>
      <c r="P280" s="171">
        <f t="shared" si="257"/>
        <v>0</v>
      </c>
      <c r="Q280" s="171">
        <f t="shared" si="257"/>
        <v>0</v>
      </c>
      <c r="R280" s="171">
        <f t="shared" si="257"/>
        <v>0</v>
      </c>
      <c r="S280" s="171">
        <f t="shared" si="257"/>
        <v>0</v>
      </c>
      <c r="T280" s="191">
        <f t="shared" si="255"/>
        <v>0</v>
      </c>
    </row>
    <row r="281" spans="1:24" s="39" customFormat="1" ht="28.5" hidden="1" x14ac:dyDescent="0.25">
      <c r="A281" s="142"/>
      <c r="B281" s="131"/>
      <c r="C281" s="153"/>
      <c r="D281" s="202" t="s">
        <v>695</v>
      </c>
      <c r="E281" s="202" t="s">
        <v>457</v>
      </c>
      <c r="F281" s="202"/>
      <c r="G281" s="135" t="s">
        <v>459</v>
      </c>
      <c r="H281" s="171">
        <f t="shared" si="249"/>
        <v>0</v>
      </c>
      <c r="I281" s="171">
        <f>I282</f>
        <v>0</v>
      </c>
      <c r="J281" s="171">
        <f t="shared" si="257"/>
        <v>0</v>
      </c>
      <c r="K281" s="171">
        <f t="shared" si="257"/>
        <v>0</v>
      </c>
      <c r="L281" s="171">
        <f t="shared" si="257"/>
        <v>0</v>
      </c>
      <c r="M281" s="171">
        <f t="shared" si="257"/>
        <v>0</v>
      </c>
      <c r="N281" s="171">
        <f t="shared" si="258"/>
        <v>0</v>
      </c>
      <c r="O281" s="171">
        <f t="shared" si="258"/>
        <v>0</v>
      </c>
      <c r="P281" s="171">
        <f t="shared" si="257"/>
        <v>0</v>
      </c>
      <c r="Q281" s="171">
        <f t="shared" si="257"/>
        <v>0</v>
      </c>
      <c r="R281" s="171">
        <f t="shared" si="257"/>
        <v>0</v>
      </c>
      <c r="S281" s="171">
        <f t="shared" si="257"/>
        <v>0</v>
      </c>
      <c r="T281" s="191">
        <f t="shared" si="255"/>
        <v>0</v>
      </c>
    </row>
    <row r="282" spans="1:24" s="39" customFormat="1" ht="42.75" hidden="1" x14ac:dyDescent="0.25">
      <c r="A282" s="142"/>
      <c r="B282" s="131"/>
      <c r="C282" s="153"/>
      <c r="D282" s="202" t="s">
        <v>696</v>
      </c>
      <c r="E282" s="202" t="s">
        <v>460</v>
      </c>
      <c r="F282" s="202"/>
      <c r="G282" s="135" t="s">
        <v>461</v>
      </c>
      <c r="H282" s="171">
        <f t="shared" si="249"/>
        <v>0</v>
      </c>
      <c r="I282" s="171">
        <f>I283</f>
        <v>0</v>
      </c>
      <c r="J282" s="171">
        <f t="shared" si="257"/>
        <v>0</v>
      </c>
      <c r="K282" s="171">
        <f t="shared" si="257"/>
        <v>0</v>
      </c>
      <c r="L282" s="171">
        <f t="shared" si="257"/>
        <v>0</v>
      </c>
      <c r="M282" s="171">
        <f t="shared" si="257"/>
        <v>0</v>
      </c>
      <c r="N282" s="171">
        <f t="shared" si="258"/>
        <v>0</v>
      </c>
      <c r="O282" s="171">
        <f t="shared" si="258"/>
        <v>0</v>
      </c>
      <c r="P282" s="171">
        <f t="shared" si="257"/>
        <v>0</v>
      </c>
      <c r="Q282" s="171">
        <f t="shared" si="257"/>
        <v>0</v>
      </c>
      <c r="R282" s="171">
        <f t="shared" si="257"/>
        <v>0</v>
      </c>
      <c r="S282" s="171">
        <f t="shared" si="257"/>
        <v>0</v>
      </c>
      <c r="T282" s="191">
        <f t="shared" si="255"/>
        <v>0</v>
      </c>
    </row>
    <row r="283" spans="1:24" s="39" customFormat="1" ht="30" hidden="1" x14ac:dyDescent="0.25">
      <c r="A283" s="142"/>
      <c r="B283" s="131"/>
      <c r="C283" s="153"/>
      <c r="D283" s="202" t="s">
        <v>697</v>
      </c>
      <c r="E283" s="213" t="s">
        <v>411</v>
      </c>
      <c r="F283" s="213" t="s">
        <v>38</v>
      </c>
      <c r="G283" s="60" t="s">
        <v>4</v>
      </c>
      <c r="H283" s="171">
        <f t="shared" si="249"/>
        <v>0</v>
      </c>
      <c r="I283" s="171"/>
      <c r="J283" s="170"/>
      <c r="K283" s="170"/>
      <c r="L283" s="170"/>
      <c r="M283" s="171">
        <f>O283+R283</f>
        <v>0</v>
      </c>
      <c r="N283" s="170"/>
      <c r="O283" s="171"/>
      <c r="P283" s="170"/>
      <c r="Q283" s="170"/>
      <c r="R283" s="170"/>
      <c r="S283" s="171">
        <f>H283+M283</f>
        <v>0</v>
      </c>
      <c r="T283" s="191">
        <f t="shared" si="255"/>
        <v>0</v>
      </c>
    </row>
    <row r="284" spans="1:24" s="39" customFormat="1" hidden="1" x14ac:dyDescent="0.25">
      <c r="A284" s="111"/>
      <c r="B284" s="71"/>
      <c r="C284" s="81"/>
      <c r="D284" s="202"/>
      <c r="E284" s="213"/>
      <c r="F284" s="213"/>
      <c r="G284" s="165"/>
      <c r="H284" s="171"/>
      <c r="I284" s="171"/>
      <c r="J284" s="171"/>
      <c r="K284" s="171"/>
      <c r="L284" s="171"/>
      <c r="M284" s="171"/>
      <c r="N284" s="171"/>
      <c r="O284" s="171"/>
      <c r="P284" s="171"/>
      <c r="Q284" s="171"/>
      <c r="R284" s="171"/>
      <c r="S284" s="171"/>
      <c r="T284" s="191">
        <f t="shared" si="255"/>
        <v>0</v>
      </c>
    </row>
    <row r="285" spans="1:24" s="199" customFormat="1" ht="31.5" x14ac:dyDescent="0.25">
      <c r="A285" s="163" t="s">
        <v>116</v>
      </c>
      <c r="B285" s="137"/>
      <c r="C285" s="162"/>
      <c r="D285" s="189" t="s">
        <v>346</v>
      </c>
      <c r="E285" s="189"/>
      <c r="F285" s="189"/>
      <c r="G285" s="190" t="s">
        <v>309</v>
      </c>
      <c r="H285" s="170">
        <f>I285+L285</f>
        <v>0</v>
      </c>
      <c r="I285" s="170">
        <f t="shared" ref="I285:R285" si="259">I286</f>
        <v>0</v>
      </c>
      <c r="J285" s="170">
        <f t="shared" si="259"/>
        <v>0</v>
      </c>
      <c r="K285" s="170">
        <f t="shared" si="259"/>
        <v>0</v>
      </c>
      <c r="L285" s="170">
        <f t="shared" si="259"/>
        <v>0</v>
      </c>
      <c r="M285" s="170">
        <f>M286</f>
        <v>52332969</v>
      </c>
      <c r="N285" s="170">
        <f>N286</f>
        <v>52332969</v>
      </c>
      <c r="O285" s="170">
        <f>O286</f>
        <v>0</v>
      </c>
      <c r="P285" s="170">
        <f t="shared" si="259"/>
        <v>0</v>
      </c>
      <c r="Q285" s="170">
        <f t="shared" si="259"/>
        <v>0</v>
      </c>
      <c r="R285" s="170">
        <f t="shared" si="259"/>
        <v>52332969</v>
      </c>
      <c r="S285" s="170">
        <f>S286</f>
        <v>52332969</v>
      </c>
      <c r="T285" s="191">
        <f t="shared" si="255"/>
        <v>156998907</v>
      </c>
      <c r="U285" s="215">
        <f>134520000-276553.41</f>
        <v>134243446.59</v>
      </c>
      <c r="V285" s="198">
        <f>M285-N285</f>
        <v>0</v>
      </c>
      <c r="W285" s="271">
        <f>S285-(H285+M285)</f>
        <v>0</v>
      </c>
      <c r="X285" s="204">
        <f>S285-M285-H285</f>
        <v>0</v>
      </c>
    </row>
    <row r="286" spans="1:24" ht="31.5" x14ac:dyDescent="0.25">
      <c r="A286" s="111" t="s">
        <v>117</v>
      </c>
      <c r="B286" s="70"/>
      <c r="C286" s="104"/>
      <c r="D286" s="202" t="s">
        <v>99</v>
      </c>
      <c r="E286" s="197"/>
      <c r="F286" s="197"/>
      <c r="G286" s="194" t="s">
        <v>309</v>
      </c>
      <c r="H286" s="170">
        <f t="shared" ref="H286:S286" si="260">H287+H290+H295+H300+H302+H305+H308+H312+H323+H325</f>
        <v>0</v>
      </c>
      <c r="I286" s="170">
        <f t="shared" si="260"/>
        <v>0</v>
      </c>
      <c r="J286" s="170">
        <f t="shared" si="260"/>
        <v>0</v>
      </c>
      <c r="K286" s="170">
        <f t="shared" si="260"/>
        <v>0</v>
      </c>
      <c r="L286" s="170">
        <f t="shared" si="260"/>
        <v>0</v>
      </c>
      <c r="M286" s="170">
        <f t="shared" si="260"/>
        <v>52332969</v>
      </c>
      <c r="N286" s="170">
        <f t="shared" si="260"/>
        <v>52332969</v>
      </c>
      <c r="O286" s="170">
        <f t="shared" si="260"/>
        <v>0</v>
      </c>
      <c r="P286" s="170">
        <f t="shared" si="260"/>
        <v>0</v>
      </c>
      <c r="Q286" s="170">
        <f t="shared" si="260"/>
        <v>0</v>
      </c>
      <c r="R286" s="170">
        <f t="shared" si="260"/>
        <v>52332969</v>
      </c>
      <c r="S286" s="170">
        <f t="shared" si="260"/>
        <v>52332969</v>
      </c>
      <c r="T286" s="191">
        <f t="shared" si="255"/>
        <v>156998907</v>
      </c>
      <c r="U286" s="215">
        <f t="shared" ref="U286:U288" si="261">M286-N286</f>
        <v>0</v>
      </c>
      <c r="X286" s="204">
        <f t="shared" ref="X286:X294" si="262">S286-M286-H286</f>
        <v>0</v>
      </c>
    </row>
    <row r="287" spans="1:24" s="199" customFormat="1" hidden="1" x14ac:dyDescent="0.25">
      <c r="A287" s="114" t="s">
        <v>234</v>
      </c>
      <c r="B287" s="75" t="s">
        <v>83</v>
      </c>
      <c r="C287" s="108"/>
      <c r="D287" s="189" t="s">
        <v>221</v>
      </c>
      <c r="E287" s="193" t="s">
        <v>83</v>
      </c>
      <c r="F287" s="193"/>
      <c r="G287" s="190" t="s">
        <v>84</v>
      </c>
      <c r="H287" s="170">
        <f t="shared" ref="H287:H324" si="263">I287+L287</f>
        <v>0</v>
      </c>
      <c r="I287" s="170">
        <f>I288+I289</f>
        <v>0</v>
      </c>
      <c r="J287" s="170">
        <f t="shared" ref="J287:S287" si="264">J288+J289</f>
        <v>0</v>
      </c>
      <c r="K287" s="170">
        <f t="shared" si="264"/>
        <v>0</v>
      </c>
      <c r="L287" s="170">
        <f t="shared" si="264"/>
        <v>0</v>
      </c>
      <c r="M287" s="170">
        <f t="shared" si="264"/>
        <v>0</v>
      </c>
      <c r="N287" s="170">
        <f t="shared" si="264"/>
        <v>0</v>
      </c>
      <c r="O287" s="170">
        <f t="shared" si="264"/>
        <v>0</v>
      </c>
      <c r="P287" s="170">
        <f t="shared" si="264"/>
        <v>0</v>
      </c>
      <c r="Q287" s="170">
        <f t="shared" si="264"/>
        <v>0</v>
      </c>
      <c r="R287" s="170">
        <f t="shared" si="264"/>
        <v>0</v>
      </c>
      <c r="S287" s="170">
        <f t="shared" si="264"/>
        <v>0</v>
      </c>
      <c r="T287" s="191">
        <f t="shared" si="255"/>
        <v>0</v>
      </c>
      <c r="U287" s="215">
        <f t="shared" si="261"/>
        <v>0</v>
      </c>
      <c r="W287" s="204">
        <f>V287-U287</f>
        <v>0</v>
      </c>
      <c r="X287" s="204">
        <f t="shared" si="262"/>
        <v>0</v>
      </c>
    </row>
    <row r="288" spans="1:24" ht="47.25" hidden="1" x14ac:dyDescent="0.25">
      <c r="A288" s="115" t="s">
        <v>118</v>
      </c>
      <c r="B288" s="74" t="s">
        <v>37</v>
      </c>
      <c r="C288" s="109" t="s">
        <v>20</v>
      </c>
      <c r="D288" s="297" t="s">
        <v>377</v>
      </c>
      <c r="E288" s="297" t="s">
        <v>371</v>
      </c>
      <c r="F288" s="297" t="s">
        <v>20</v>
      </c>
      <c r="G288" s="169" t="s">
        <v>831</v>
      </c>
      <c r="H288" s="171">
        <f t="shared" si="263"/>
        <v>0</v>
      </c>
      <c r="I288" s="171"/>
      <c r="J288" s="171"/>
      <c r="K288" s="171"/>
      <c r="L288" s="171"/>
      <c r="M288" s="171">
        <f>O288+R288</f>
        <v>0</v>
      </c>
      <c r="N288" s="171"/>
      <c r="O288" s="171"/>
      <c r="P288" s="171"/>
      <c r="Q288" s="171"/>
      <c r="R288" s="171"/>
      <c r="S288" s="171">
        <f>H288+M288</f>
        <v>0</v>
      </c>
      <c r="T288" s="191">
        <f t="shared" si="255"/>
        <v>0</v>
      </c>
      <c r="U288" s="215">
        <f t="shared" si="261"/>
        <v>0</v>
      </c>
      <c r="V288" s="220"/>
      <c r="X288" s="204">
        <f t="shared" si="262"/>
        <v>0</v>
      </c>
    </row>
    <row r="289" spans="1:24" s="200" customFormat="1" ht="31.5" hidden="1" x14ac:dyDescent="0.25">
      <c r="A289" s="74"/>
      <c r="B289" s="74"/>
      <c r="C289" s="109"/>
      <c r="D289" s="297" t="s">
        <v>100</v>
      </c>
      <c r="E289" s="297" t="s">
        <v>37</v>
      </c>
      <c r="F289" s="297" t="s">
        <v>17</v>
      </c>
      <c r="G289" s="169" t="s">
        <v>428</v>
      </c>
      <c r="H289" s="171">
        <f t="shared" si="263"/>
        <v>0</v>
      </c>
      <c r="I289" s="234"/>
      <c r="J289" s="171"/>
      <c r="K289" s="171"/>
      <c r="L289" s="171"/>
      <c r="M289" s="171">
        <f>O289+R289</f>
        <v>0</v>
      </c>
      <c r="N289" s="171"/>
      <c r="O289" s="171"/>
      <c r="P289" s="171"/>
      <c r="Q289" s="171"/>
      <c r="R289" s="171"/>
      <c r="S289" s="171">
        <f>H289+M289</f>
        <v>0</v>
      </c>
      <c r="T289" s="191">
        <f t="shared" si="255"/>
        <v>0</v>
      </c>
      <c r="X289" s="204">
        <f t="shared" si="262"/>
        <v>0</v>
      </c>
    </row>
    <row r="290" spans="1:24" s="199" customFormat="1" hidden="1" x14ac:dyDescent="0.25">
      <c r="A290" s="51" t="s">
        <v>310</v>
      </c>
      <c r="B290" s="51" t="s">
        <v>167</v>
      </c>
      <c r="C290" s="52"/>
      <c r="D290" s="189" t="s">
        <v>347</v>
      </c>
      <c r="E290" s="189" t="s">
        <v>167</v>
      </c>
      <c r="F290" s="189"/>
      <c r="G290" s="201" t="s">
        <v>168</v>
      </c>
      <c r="H290" s="170">
        <f t="shared" si="263"/>
        <v>0</v>
      </c>
      <c r="I290" s="170">
        <f>SUM(I291:I294)</f>
        <v>0</v>
      </c>
      <c r="J290" s="170">
        <f t="shared" ref="J290:S290" si="265">SUM(J291:J294)</f>
        <v>0</v>
      </c>
      <c r="K290" s="170">
        <f t="shared" si="265"/>
        <v>0</v>
      </c>
      <c r="L290" s="170">
        <f t="shared" si="265"/>
        <v>0</v>
      </c>
      <c r="M290" s="170">
        <f t="shared" si="265"/>
        <v>0</v>
      </c>
      <c r="N290" s="170">
        <f t="shared" si="265"/>
        <v>0</v>
      </c>
      <c r="O290" s="170">
        <f t="shared" si="265"/>
        <v>0</v>
      </c>
      <c r="P290" s="170">
        <f t="shared" si="265"/>
        <v>0</v>
      </c>
      <c r="Q290" s="170">
        <f t="shared" si="265"/>
        <v>0</v>
      </c>
      <c r="R290" s="170">
        <f t="shared" si="265"/>
        <v>0</v>
      </c>
      <c r="S290" s="170">
        <f t="shared" si="265"/>
        <v>0</v>
      </c>
      <c r="T290" s="191">
        <f t="shared" ref="T290" si="266">SUM(H290:R290)</f>
        <v>0</v>
      </c>
      <c r="U290" s="215">
        <f t="shared" ref="U290:U292" si="267">M290-N290</f>
        <v>0</v>
      </c>
      <c r="V290" s="198">
        <f t="shared" ref="V290:V293" si="268">M290-N290</f>
        <v>0</v>
      </c>
      <c r="X290" s="204">
        <f t="shared" si="262"/>
        <v>0</v>
      </c>
    </row>
    <row r="291" spans="1:24" s="2" customFormat="1" hidden="1" x14ac:dyDescent="0.25">
      <c r="A291" s="1" t="s">
        <v>274</v>
      </c>
      <c r="B291" s="7" t="s">
        <v>27</v>
      </c>
      <c r="C291" s="25" t="s">
        <v>12</v>
      </c>
      <c r="D291" s="202" t="s">
        <v>348</v>
      </c>
      <c r="E291" s="202" t="s">
        <v>27</v>
      </c>
      <c r="F291" s="202" t="s">
        <v>12</v>
      </c>
      <c r="G291" s="194" t="s">
        <v>382</v>
      </c>
      <c r="H291" s="171">
        <f t="shared" si="263"/>
        <v>0</v>
      </c>
      <c r="I291" s="171"/>
      <c r="J291" s="171"/>
      <c r="K291" s="171"/>
      <c r="L291" s="171"/>
      <c r="M291" s="171">
        <f>O291+R291</f>
        <v>0</v>
      </c>
      <c r="N291" s="171"/>
      <c r="O291" s="171"/>
      <c r="P291" s="171"/>
      <c r="Q291" s="171"/>
      <c r="R291" s="171"/>
      <c r="S291" s="171">
        <f t="shared" ref="S291:S294" si="269">H291+M291</f>
        <v>0</v>
      </c>
      <c r="T291" s="191">
        <f t="shared" si="255"/>
        <v>0</v>
      </c>
      <c r="U291" s="215">
        <f t="shared" si="267"/>
        <v>0</v>
      </c>
      <c r="V291" s="198">
        <f t="shared" si="268"/>
        <v>0</v>
      </c>
      <c r="X291" s="204">
        <f t="shared" si="262"/>
        <v>0</v>
      </c>
    </row>
    <row r="292" spans="1:24" s="2" customFormat="1" ht="47.25" hidden="1" x14ac:dyDescent="0.25">
      <c r="A292" s="5"/>
      <c r="B292" s="7"/>
      <c r="C292" s="25"/>
      <c r="D292" s="202" t="s">
        <v>827</v>
      </c>
      <c r="E292" s="297" t="s">
        <v>740</v>
      </c>
      <c r="F292" s="297" t="s">
        <v>13</v>
      </c>
      <c r="G292" s="196" t="s">
        <v>996</v>
      </c>
      <c r="H292" s="171">
        <f t="shared" si="263"/>
        <v>0</v>
      </c>
      <c r="I292" s="170"/>
      <c r="J292" s="171"/>
      <c r="K292" s="171"/>
      <c r="L292" s="171"/>
      <c r="M292" s="171">
        <f>O292+R292</f>
        <v>0</v>
      </c>
      <c r="N292" s="171"/>
      <c r="O292" s="171"/>
      <c r="P292" s="171"/>
      <c r="Q292" s="171"/>
      <c r="R292" s="171"/>
      <c r="S292" s="171">
        <f t="shared" si="269"/>
        <v>0</v>
      </c>
      <c r="T292" s="191">
        <f t="shared" si="255"/>
        <v>0</v>
      </c>
      <c r="U292" s="215">
        <f t="shared" si="267"/>
        <v>0</v>
      </c>
      <c r="V292" s="198">
        <f t="shared" si="268"/>
        <v>0</v>
      </c>
      <c r="X292" s="204">
        <f t="shared" si="262"/>
        <v>0</v>
      </c>
    </row>
    <row r="293" spans="1:24" ht="94.5" hidden="1" x14ac:dyDescent="0.25">
      <c r="A293" s="5" t="s">
        <v>275</v>
      </c>
      <c r="B293" s="5" t="s">
        <v>64</v>
      </c>
      <c r="C293" s="10" t="s">
        <v>13</v>
      </c>
      <c r="D293" s="302" t="s">
        <v>1005</v>
      </c>
      <c r="E293" s="302" t="s">
        <v>743</v>
      </c>
      <c r="F293" s="302" t="s">
        <v>14</v>
      </c>
      <c r="G293" s="312" t="s">
        <v>997</v>
      </c>
      <c r="H293" s="293">
        <f t="shared" si="263"/>
        <v>0</v>
      </c>
      <c r="I293" s="294"/>
      <c r="J293" s="293"/>
      <c r="K293" s="293"/>
      <c r="L293" s="293"/>
      <c r="M293" s="293">
        <f>O293+R293</f>
        <v>0</v>
      </c>
      <c r="N293" s="293"/>
      <c r="O293" s="293"/>
      <c r="P293" s="293"/>
      <c r="Q293" s="293"/>
      <c r="R293" s="293"/>
      <c r="S293" s="293">
        <f t="shared" si="269"/>
        <v>0</v>
      </c>
      <c r="T293" s="191">
        <f t="shared" si="255"/>
        <v>0</v>
      </c>
      <c r="V293" s="198">
        <f t="shared" si="268"/>
        <v>0</v>
      </c>
      <c r="X293" s="204">
        <f t="shared" si="262"/>
        <v>0</v>
      </c>
    </row>
    <row r="294" spans="1:24" s="2" customFormat="1" ht="47.25" hidden="1" x14ac:dyDescent="0.25">
      <c r="A294" s="1" t="s">
        <v>276</v>
      </c>
      <c r="B294" s="5" t="s">
        <v>209</v>
      </c>
      <c r="C294" s="26" t="s">
        <v>14</v>
      </c>
      <c r="D294" s="302" t="s">
        <v>1006</v>
      </c>
      <c r="E294" s="302" t="s">
        <v>209</v>
      </c>
      <c r="F294" s="302" t="s">
        <v>15</v>
      </c>
      <c r="G294" s="312" t="s">
        <v>777</v>
      </c>
      <c r="H294" s="293">
        <f t="shared" si="263"/>
        <v>0</v>
      </c>
      <c r="I294" s="294"/>
      <c r="J294" s="293"/>
      <c r="K294" s="293"/>
      <c r="L294" s="293"/>
      <c r="M294" s="293">
        <f>O294+R294</f>
        <v>0</v>
      </c>
      <c r="N294" s="293"/>
      <c r="O294" s="293"/>
      <c r="P294" s="293"/>
      <c r="Q294" s="293"/>
      <c r="R294" s="293"/>
      <c r="S294" s="293">
        <f t="shared" si="269"/>
        <v>0</v>
      </c>
      <c r="T294" s="191">
        <f t="shared" si="255"/>
        <v>0</v>
      </c>
      <c r="X294" s="204">
        <f t="shared" si="262"/>
        <v>0</v>
      </c>
    </row>
    <row r="295" spans="1:24" s="187" customFormat="1" hidden="1" x14ac:dyDescent="0.25">
      <c r="A295" s="116"/>
      <c r="B295" s="97"/>
      <c r="C295" s="110"/>
      <c r="D295" s="197" t="s">
        <v>572</v>
      </c>
      <c r="E295" s="197" t="s">
        <v>178</v>
      </c>
      <c r="F295" s="197"/>
      <c r="G295" s="252" t="s">
        <v>490</v>
      </c>
      <c r="H295" s="170">
        <f>H296</f>
        <v>0</v>
      </c>
      <c r="I295" s="170">
        <f>I296</f>
        <v>0</v>
      </c>
      <c r="J295" s="170">
        <f>J296</f>
        <v>0</v>
      </c>
      <c r="K295" s="170">
        <f>K296</f>
        <v>0</v>
      </c>
      <c r="L295" s="170">
        <f>L296</f>
        <v>0</v>
      </c>
      <c r="M295" s="170">
        <f t="shared" ref="M295:S295" si="270">M296+M297+M298+M299</f>
        <v>0</v>
      </c>
      <c r="N295" s="170">
        <f t="shared" si="270"/>
        <v>0</v>
      </c>
      <c r="O295" s="170">
        <f t="shared" si="270"/>
        <v>0</v>
      </c>
      <c r="P295" s="170">
        <f t="shared" si="270"/>
        <v>0</v>
      </c>
      <c r="Q295" s="170">
        <f t="shared" si="270"/>
        <v>0</v>
      </c>
      <c r="R295" s="170">
        <f t="shared" si="270"/>
        <v>0</v>
      </c>
      <c r="S295" s="170">
        <f t="shared" si="270"/>
        <v>0</v>
      </c>
      <c r="T295" s="191">
        <f t="shared" si="255"/>
        <v>0</v>
      </c>
      <c r="U295" s="215">
        <f t="shared" ref="U295:U296" si="271">M295-N295</f>
        <v>0</v>
      </c>
    </row>
    <row r="296" spans="1:24" ht="31.5" hidden="1" x14ac:dyDescent="0.25">
      <c r="A296" s="96" t="s">
        <v>277</v>
      </c>
      <c r="B296" s="5" t="s">
        <v>135</v>
      </c>
      <c r="C296" s="87" t="s">
        <v>22</v>
      </c>
      <c r="D296" s="297" t="s">
        <v>349</v>
      </c>
      <c r="E296" s="297" t="s">
        <v>135</v>
      </c>
      <c r="F296" s="297" t="s">
        <v>22</v>
      </c>
      <c r="G296" s="196" t="s">
        <v>991</v>
      </c>
      <c r="H296" s="171">
        <f t="shared" si="263"/>
        <v>0</v>
      </c>
      <c r="I296" s="170"/>
      <c r="J296" s="171"/>
      <c r="K296" s="171"/>
      <c r="L296" s="171"/>
      <c r="M296" s="171">
        <f t="shared" ref="M296:M308" si="272">O296+R296</f>
        <v>0</v>
      </c>
      <c r="N296" s="171"/>
      <c r="O296" s="171"/>
      <c r="P296" s="171"/>
      <c r="Q296" s="171"/>
      <c r="R296" s="171"/>
      <c r="S296" s="171">
        <f t="shared" ref="S296:S306" si="273">H296+M296</f>
        <v>0</v>
      </c>
      <c r="T296" s="191">
        <f t="shared" si="255"/>
        <v>0</v>
      </c>
      <c r="U296" s="215">
        <f t="shared" si="271"/>
        <v>0</v>
      </c>
    </row>
    <row r="297" spans="1:24" s="2" customFormat="1" ht="47.25" hidden="1" x14ac:dyDescent="0.25">
      <c r="A297" s="20" t="s">
        <v>278</v>
      </c>
      <c r="B297" s="5" t="s">
        <v>137</v>
      </c>
      <c r="C297" s="10" t="s">
        <v>23</v>
      </c>
      <c r="D297" s="297" t="s">
        <v>573</v>
      </c>
      <c r="E297" s="297" t="s">
        <v>492</v>
      </c>
      <c r="F297" s="297" t="s">
        <v>23</v>
      </c>
      <c r="G297" s="196" t="s">
        <v>140</v>
      </c>
      <c r="H297" s="171">
        <f t="shared" si="263"/>
        <v>0</v>
      </c>
      <c r="I297" s="170"/>
      <c r="J297" s="171"/>
      <c r="K297" s="171"/>
      <c r="L297" s="171"/>
      <c r="M297" s="171">
        <f t="shared" si="272"/>
        <v>0</v>
      </c>
      <c r="N297" s="171"/>
      <c r="O297" s="171"/>
      <c r="P297" s="171"/>
      <c r="Q297" s="171"/>
      <c r="R297" s="171"/>
      <c r="S297" s="171">
        <f t="shared" si="273"/>
        <v>0</v>
      </c>
      <c r="T297" s="191">
        <f t="shared" si="255"/>
        <v>0</v>
      </c>
    </row>
    <row r="298" spans="1:24" s="2" customFormat="1" ht="31.5" hidden="1" x14ac:dyDescent="0.25">
      <c r="A298" s="20" t="s">
        <v>279</v>
      </c>
      <c r="B298" s="5" t="s">
        <v>142</v>
      </c>
      <c r="C298" s="10" t="s">
        <v>24</v>
      </c>
      <c r="D298" s="297" t="s">
        <v>574</v>
      </c>
      <c r="E298" s="303" t="s">
        <v>494</v>
      </c>
      <c r="F298" s="303" t="s">
        <v>24</v>
      </c>
      <c r="G298" s="242" t="s">
        <v>141</v>
      </c>
      <c r="H298" s="268">
        <f t="shared" si="263"/>
        <v>0</v>
      </c>
      <c r="I298" s="267"/>
      <c r="J298" s="268"/>
      <c r="K298" s="268"/>
      <c r="L298" s="268"/>
      <c r="M298" s="268">
        <f t="shared" si="272"/>
        <v>0</v>
      </c>
      <c r="N298" s="268"/>
      <c r="O298" s="268"/>
      <c r="P298" s="268"/>
      <c r="Q298" s="268"/>
      <c r="R298" s="268"/>
      <c r="S298" s="268">
        <f t="shared" si="273"/>
        <v>0</v>
      </c>
      <c r="T298" s="191">
        <f t="shared" si="255"/>
        <v>0</v>
      </c>
      <c r="U298" s="215">
        <f>M298-N298</f>
        <v>0</v>
      </c>
    </row>
    <row r="299" spans="1:24" ht="63" hidden="1" x14ac:dyDescent="0.25">
      <c r="A299" s="20" t="s">
        <v>280</v>
      </c>
      <c r="B299" s="5" t="s">
        <v>146</v>
      </c>
      <c r="C299" s="10" t="s">
        <v>26</v>
      </c>
      <c r="D299" s="297" t="s">
        <v>575</v>
      </c>
      <c r="E299" s="302" t="s">
        <v>501</v>
      </c>
      <c r="F299" s="302" t="s">
        <v>26</v>
      </c>
      <c r="G299" s="242" t="s">
        <v>502</v>
      </c>
      <c r="H299" s="268">
        <f>I299+L299</f>
        <v>0</v>
      </c>
      <c r="I299" s="267"/>
      <c r="J299" s="268"/>
      <c r="K299" s="268"/>
      <c r="L299" s="268"/>
      <c r="M299" s="268">
        <f t="shared" si="272"/>
        <v>0</v>
      </c>
      <c r="N299" s="268"/>
      <c r="O299" s="268"/>
      <c r="P299" s="268"/>
      <c r="Q299" s="268"/>
      <c r="R299" s="268"/>
      <c r="S299" s="268">
        <f t="shared" si="273"/>
        <v>0</v>
      </c>
      <c r="T299" s="191">
        <f t="shared" si="255"/>
        <v>0</v>
      </c>
    </row>
    <row r="300" spans="1:24" ht="31.5" hidden="1" x14ac:dyDescent="0.25">
      <c r="A300" s="20"/>
      <c r="B300" s="5"/>
      <c r="C300" s="10"/>
      <c r="D300" s="189" t="s">
        <v>222</v>
      </c>
      <c r="E300" s="243" t="s">
        <v>169</v>
      </c>
      <c r="F300" s="243"/>
      <c r="G300" s="244" t="s">
        <v>170</v>
      </c>
      <c r="H300" s="268">
        <f>H301</f>
        <v>0</v>
      </c>
      <c r="I300" s="268">
        <f t="shared" ref="I300:Q300" si="274">I301</f>
        <v>0</v>
      </c>
      <c r="J300" s="268">
        <f t="shared" si="274"/>
        <v>0</v>
      </c>
      <c r="K300" s="268">
        <f t="shared" si="274"/>
        <v>0</v>
      </c>
      <c r="L300" s="268">
        <f t="shared" si="274"/>
        <v>0</v>
      </c>
      <c r="M300" s="267">
        <f t="shared" si="274"/>
        <v>0</v>
      </c>
      <c r="N300" s="267">
        <f>N301</f>
        <v>0</v>
      </c>
      <c r="O300" s="267">
        <f t="shared" si="274"/>
        <v>0</v>
      </c>
      <c r="P300" s="267">
        <f t="shared" si="274"/>
        <v>0</v>
      </c>
      <c r="Q300" s="267">
        <f t="shared" si="274"/>
        <v>0</v>
      </c>
      <c r="R300" s="267">
        <f>R301</f>
        <v>0</v>
      </c>
      <c r="S300" s="267">
        <f>S301</f>
        <v>0</v>
      </c>
      <c r="T300" s="191">
        <f t="shared" si="255"/>
        <v>0</v>
      </c>
    </row>
    <row r="301" spans="1:24" ht="31.5" hidden="1" x14ac:dyDescent="0.25">
      <c r="A301" s="20"/>
      <c r="B301" s="5"/>
      <c r="C301" s="10"/>
      <c r="D301" s="297" t="s">
        <v>624</v>
      </c>
      <c r="E301" s="302" t="s">
        <v>622</v>
      </c>
      <c r="F301" s="302" t="s">
        <v>19</v>
      </c>
      <c r="G301" s="242" t="s">
        <v>623</v>
      </c>
      <c r="H301" s="268"/>
      <c r="I301" s="267"/>
      <c r="J301" s="268"/>
      <c r="K301" s="268"/>
      <c r="L301" s="268"/>
      <c r="M301" s="171">
        <f>O301+R301</f>
        <v>0</v>
      </c>
      <c r="N301" s="268"/>
      <c r="O301" s="268"/>
      <c r="P301" s="268"/>
      <c r="Q301" s="268"/>
      <c r="R301" s="268"/>
      <c r="S301" s="171">
        <f>H301+M301</f>
        <v>0</v>
      </c>
      <c r="T301" s="191">
        <f t="shared" si="255"/>
        <v>0</v>
      </c>
    </row>
    <row r="302" spans="1:24" s="2" customFormat="1" hidden="1" x14ac:dyDescent="0.25">
      <c r="A302" s="20"/>
      <c r="B302" s="5"/>
      <c r="C302" s="10"/>
      <c r="D302" s="189" t="s">
        <v>615</v>
      </c>
      <c r="E302" s="189" t="s">
        <v>616</v>
      </c>
      <c r="F302" s="189"/>
      <c r="G302" s="134" t="s">
        <v>182</v>
      </c>
      <c r="H302" s="170">
        <f>H303</f>
        <v>0</v>
      </c>
      <c r="I302" s="170">
        <f t="shared" ref="I302:S302" si="275">I303</f>
        <v>0</v>
      </c>
      <c r="J302" s="170">
        <f t="shared" si="275"/>
        <v>0</v>
      </c>
      <c r="K302" s="170">
        <f t="shared" si="275"/>
        <v>0</v>
      </c>
      <c r="L302" s="170">
        <f t="shared" si="275"/>
        <v>0</v>
      </c>
      <c r="M302" s="170">
        <f t="shared" si="275"/>
        <v>0</v>
      </c>
      <c r="N302" s="170">
        <f t="shared" si="275"/>
        <v>0</v>
      </c>
      <c r="O302" s="170">
        <f t="shared" si="275"/>
        <v>0</v>
      </c>
      <c r="P302" s="170">
        <f t="shared" si="275"/>
        <v>0</v>
      </c>
      <c r="Q302" s="170">
        <f t="shared" si="275"/>
        <v>0</v>
      </c>
      <c r="R302" s="170">
        <f t="shared" si="275"/>
        <v>0</v>
      </c>
      <c r="S302" s="170">
        <f t="shared" si="275"/>
        <v>0</v>
      </c>
      <c r="T302" s="191">
        <f t="shared" si="255"/>
        <v>0</v>
      </c>
      <c r="U302" s="215">
        <f t="shared" ref="U302:U303" si="276">M302-N302</f>
        <v>0</v>
      </c>
    </row>
    <row r="303" spans="1:24" s="2" customFormat="1" ht="75" hidden="1" x14ac:dyDescent="0.25">
      <c r="A303" s="20"/>
      <c r="B303" s="5"/>
      <c r="C303" s="10"/>
      <c r="D303" s="202" t="s">
        <v>617</v>
      </c>
      <c r="E303" s="297" t="s">
        <v>185</v>
      </c>
      <c r="F303" s="297" t="s">
        <v>32</v>
      </c>
      <c r="G303" s="177" t="s">
        <v>423</v>
      </c>
      <c r="H303" s="171">
        <f>I303+L303</f>
        <v>0</v>
      </c>
      <c r="I303" s="170"/>
      <c r="J303" s="171"/>
      <c r="K303" s="171"/>
      <c r="L303" s="171"/>
      <c r="M303" s="171">
        <f>O303+R303</f>
        <v>0</v>
      </c>
      <c r="N303" s="171"/>
      <c r="O303" s="171"/>
      <c r="P303" s="171"/>
      <c r="Q303" s="171"/>
      <c r="R303" s="171"/>
      <c r="S303" s="171">
        <f>H303+M303</f>
        <v>0</v>
      </c>
      <c r="T303" s="191">
        <f t="shared" si="255"/>
        <v>0</v>
      </c>
      <c r="U303" s="215">
        <f t="shared" si="276"/>
        <v>0</v>
      </c>
    </row>
    <row r="304" spans="1:24" s="2" customFormat="1" hidden="1" x14ac:dyDescent="0.25">
      <c r="A304" s="20" t="s">
        <v>281</v>
      </c>
      <c r="B304" s="5" t="s">
        <v>193</v>
      </c>
      <c r="C304" s="10" t="s">
        <v>15</v>
      </c>
      <c r="D304" s="297" t="s">
        <v>350</v>
      </c>
      <c r="E304" s="302" t="s">
        <v>193</v>
      </c>
      <c r="F304" s="302" t="s">
        <v>15</v>
      </c>
      <c r="G304" s="140" t="s">
        <v>5</v>
      </c>
      <c r="H304" s="268">
        <f t="shared" si="263"/>
        <v>0</v>
      </c>
      <c r="I304" s="267"/>
      <c r="J304" s="268"/>
      <c r="K304" s="268"/>
      <c r="L304" s="268"/>
      <c r="M304" s="268">
        <f t="shared" si="272"/>
        <v>0</v>
      </c>
      <c r="N304" s="268"/>
      <c r="O304" s="268"/>
      <c r="P304" s="268"/>
      <c r="Q304" s="268"/>
      <c r="R304" s="268"/>
      <c r="S304" s="268">
        <f t="shared" si="273"/>
        <v>0</v>
      </c>
      <c r="T304" s="191">
        <f t="shared" si="255"/>
        <v>0</v>
      </c>
    </row>
    <row r="305" spans="1:22" s="2" customFormat="1" hidden="1" x14ac:dyDescent="0.25">
      <c r="A305" s="40"/>
      <c r="B305" s="17"/>
      <c r="C305" s="43"/>
      <c r="D305" s="189" t="s">
        <v>856</v>
      </c>
      <c r="E305" s="189" t="s">
        <v>165</v>
      </c>
      <c r="F305" s="189"/>
      <c r="G305" s="190" t="s">
        <v>166</v>
      </c>
      <c r="H305" s="170">
        <f>H306+H307</f>
        <v>0</v>
      </c>
      <c r="I305" s="170">
        <f t="shared" ref="I305:S305" si="277">I306+I307</f>
        <v>0</v>
      </c>
      <c r="J305" s="170">
        <f t="shared" si="277"/>
        <v>0</v>
      </c>
      <c r="K305" s="170">
        <f t="shared" si="277"/>
        <v>0</v>
      </c>
      <c r="L305" s="170">
        <f t="shared" si="277"/>
        <v>0</v>
      </c>
      <c r="M305" s="170">
        <f t="shared" si="277"/>
        <v>0</v>
      </c>
      <c r="N305" s="170">
        <f t="shared" si="277"/>
        <v>0</v>
      </c>
      <c r="O305" s="170">
        <f t="shared" si="277"/>
        <v>0</v>
      </c>
      <c r="P305" s="170">
        <f t="shared" si="277"/>
        <v>0</v>
      </c>
      <c r="Q305" s="170">
        <f>Q306+Q307</f>
        <v>0</v>
      </c>
      <c r="R305" s="170">
        <f>R306+R307</f>
        <v>0</v>
      </c>
      <c r="S305" s="170">
        <f t="shared" si="277"/>
        <v>0</v>
      </c>
      <c r="T305" s="191">
        <f t="shared" si="255"/>
        <v>0</v>
      </c>
      <c r="U305" s="215">
        <f t="shared" ref="U305:U306" si="278">M305-N305</f>
        <v>0</v>
      </c>
    </row>
    <row r="306" spans="1:22" s="2" customFormat="1" ht="47.25" hidden="1" x14ac:dyDescent="0.25">
      <c r="A306" s="42" t="s">
        <v>282</v>
      </c>
      <c r="B306" s="8" t="s">
        <v>173</v>
      </c>
      <c r="C306" s="27" t="s">
        <v>19</v>
      </c>
      <c r="D306" s="213" t="s">
        <v>351</v>
      </c>
      <c r="E306" s="213" t="s">
        <v>173</v>
      </c>
      <c r="F306" s="213" t="s">
        <v>19</v>
      </c>
      <c r="G306" s="209" t="s">
        <v>174</v>
      </c>
      <c r="H306" s="171">
        <f t="shared" si="263"/>
        <v>0</v>
      </c>
      <c r="I306" s="170"/>
      <c r="J306" s="171"/>
      <c r="K306" s="171"/>
      <c r="L306" s="171"/>
      <c r="M306" s="171">
        <f t="shared" si="272"/>
        <v>0</v>
      </c>
      <c r="N306" s="171"/>
      <c r="O306" s="171"/>
      <c r="P306" s="171"/>
      <c r="Q306" s="171"/>
      <c r="R306" s="171"/>
      <c r="S306" s="171">
        <f t="shared" si="273"/>
        <v>0</v>
      </c>
      <c r="T306" s="191">
        <f t="shared" si="255"/>
        <v>0</v>
      </c>
      <c r="U306" s="215">
        <f t="shared" si="278"/>
        <v>0</v>
      </c>
    </row>
    <row r="307" spans="1:22" s="2" customFormat="1" ht="63" hidden="1" x14ac:dyDescent="0.25">
      <c r="A307" s="8"/>
      <c r="B307" s="8"/>
      <c r="C307" s="27"/>
      <c r="D307" s="213" t="s">
        <v>857</v>
      </c>
      <c r="E307" s="211" t="s">
        <v>177</v>
      </c>
      <c r="F307" s="211" t="s">
        <v>19</v>
      </c>
      <c r="G307" s="212" t="s">
        <v>585</v>
      </c>
      <c r="H307" s="171">
        <f t="shared" si="263"/>
        <v>0</v>
      </c>
      <c r="I307" s="170"/>
      <c r="J307" s="171"/>
      <c r="K307" s="171"/>
      <c r="L307" s="171"/>
      <c r="M307" s="171">
        <f t="shared" si="272"/>
        <v>0</v>
      </c>
      <c r="N307" s="171"/>
      <c r="O307" s="171"/>
      <c r="P307" s="171"/>
      <c r="Q307" s="171"/>
      <c r="R307" s="171"/>
      <c r="S307" s="171">
        <f t="shared" ref="S307" si="279">H307+M307</f>
        <v>0</v>
      </c>
      <c r="T307" s="191">
        <f t="shared" si="255"/>
        <v>0</v>
      </c>
    </row>
    <row r="308" spans="1:22" s="203" customFormat="1" hidden="1" x14ac:dyDescent="0.25">
      <c r="A308" s="96"/>
      <c r="B308" s="5"/>
      <c r="C308" s="27"/>
      <c r="D308" s="189" t="s">
        <v>545</v>
      </c>
      <c r="E308" s="189" t="s">
        <v>198</v>
      </c>
      <c r="F308" s="189"/>
      <c r="G308" s="190" t="s">
        <v>199</v>
      </c>
      <c r="H308" s="170">
        <f t="shared" si="263"/>
        <v>0</v>
      </c>
      <c r="I308" s="170">
        <f>I309</f>
        <v>0</v>
      </c>
      <c r="J308" s="170">
        <f>J309</f>
        <v>0</v>
      </c>
      <c r="K308" s="170">
        <f>K309</f>
        <v>0</v>
      </c>
      <c r="L308" s="170">
        <f>L309</f>
        <v>0</v>
      </c>
      <c r="M308" s="170">
        <f t="shared" si="272"/>
        <v>0</v>
      </c>
      <c r="N308" s="170">
        <f>N309</f>
        <v>0</v>
      </c>
      <c r="O308" s="170">
        <f>O309</f>
        <v>0</v>
      </c>
      <c r="P308" s="170">
        <f t="shared" ref="P308:S309" si="280">P309</f>
        <v>0</v>
      </c>
      <c r="Q308" s="170">
        <f t="shared" si="280"/>
        <v>0</v>
      </c>
      <c r="R308" s="170">
        <f t="shared" si="280"/>
        <v>0</v>
      </c>
      <c r="S308" s="170">
        <f>S309+S310+S311</f>
        <v>0</v>
      </c>
      <c r="T308" s="191">
        <f t="shared" si="255"/>
        <v>0</v>
      </c>
    </row>
    <row r="309" spans="1:22" s="203" customFormat="1" ht="31.5" hidden="1" x14ac:dyDescent="0.25">
      <c r="A309" s="96"/>
      <c r="B309" s="5"/>
      <c r="C309" s="27"/>
      <c r="D309" s="297" t="s">
        <v>546</v>
      </c>
      <c r="E309" s="297" t="s">
        <v>547</v>
      </c>
      <c r="F309" s="297"/>
      <c r="G309" s="196" t="s">
        <v>548</v>
      </c>
      <c r="H309" s="171">
        <f t="shared" si="263"/>
        <v>0</v>
      </c>
      <c r="I309" s="170">
        <f>I310+I311</f>
        <v>0</v>
      </c>
      <c r="J309" s="170">
        <f>J310+J311</f>
        <v>0</v>
      </c>
      <c r="K309" s="170">
        <f>K310+K311</f>
        <v>0</v>
      </c>
      <c r="L309" s="171">
        <f>L310+L311</f>
        <v>0</v>
      </c>
      <c r="M309" s="170">
        <f>M310</f>
        <v>0</v>
      </c>
      <c r="N309" s="171">
        <f>N310</f>
        <v>0</v>
      </c>
      <c r="O309" s="171">
        <f>O310</f>
        <v>0</v>
      </c>
      <c r="P309" s="171">
        <f t="shared" si="280"/>
        <v>0</v>
      </c>
      <c r="Q309" s="171">
        <f t="shared" si="280"/>
        <v>0</v>
      </c>
      <c r="R309" s="171">
        <f t="shared" si="280"/>
        <v>0</v>
      </c>
      <c r="S309" s="170">
        <f t="shared" si="280"/>
        <v>0</v>
      </c>
      <c r="T309" s="191">
        <f t="shared" si="255"/>
        <v>0</v>
      </c>
    </row>
    <row r="310" spans="1:22" s="122" customFormat="1" ht="30" hidden="1" x14ac:dyDescent="0.25">
      <c r="A310" s="157"/>
      <c r="B310" s="158"/>
      <c r="C310" s="159"/>
      <c r="D310" s="297" t="s">
        <v>549</v>
      </c>
      <c r="E310" s="297" t="s">
        <v>550</v>
      </c>
      <c r="F310" s="297" t="s">
        <v>40</v>
      </c>
      <c r="G310" s="59" t="s">
        <v>551</v>
      </c>
      <c r="H310" s="171">
        <f t="shared" si="263"/>
        <v>0</v>
      </c>
      <c r="I310" s="170"/>
      <c r="J310" s="171"/>
      <c r="K310" s="171"/>
      <c r="L310" s="171"/>
      <c r="M310" s="170">
        <f t="shared" ref="M310:M324" si="281">O310+R310</f>
        <v>0</v>
      </c>
      <c r="N310" s="171"/>
      <c r="O310" s="171"/>
      <c r="P310" s="171"/>
      <c r="Q310" s="171"/>
      <c r="R310" s="171"/>
      <c r="S310" s="170">
        <f>H310+R310</f>
        <v>0</v>
      </c>
      <c r="T310" s="191">
        <f t="shared" si="255"/>
        <v>0</v>
      </c>
    </row>
    <row r="311" spans="1:22" s="203" customFormat="1" ht="94.5" hidden="1" x14ac:dyDescent="0.25">
      <c r="A311" s="182"/>
      <c r="B311" s="150"/>
      <c r="C311" s="159"/>
      <c r="D311" s="297" t="s">
        <v>660</v>
      </c>
      <c r="E311" s="297" t="s">
        <v>661</v>
      </c>
      <c r="F311" s="297" t="s">
        <v>40</v>
      </c>
      <c r="G311" s="196" t="s">
        <v>662</v>
      </c>
      <c r="H311" s="171">
        <f t="shared" si="263"/>
        <v>0</v>
      </c>
      <c r="I311" s="170"/>
      <c r="J311" s="171"/>
      <c r="K311" s="171"/>
      <c r="L311" s="171"/>
      <c r="M311" s="170"/>
      <c r="N311" s="171"/>
      <c r="O311" s="171"/>
      <c r="P311" s="171"/>
      <c r="Q311" s="171"/>
      <c r="R311" s="171"/>
      <c r="S311" s="171">
        <f>H311+R311</f>
        <v>0</v>
      </c>
      <c r="T311" s="191">
        <f t="shared" si="255"/>
        <v>0</v>
      </c>
    </row>
    <row r="312" spans="1:22" s="199" customFormat="1" ht="31.5" x14ac:dyDescent="0.25">
      <c r="A312" s="114" t="s">
        <v>272</v>
      </c>
      <c r="B312" s="160" t="s">
        <v>217</v>
      </c>
      <c r="C312" s="161"/>
      <c r="D312" s="214" t="s">
        <v>552</v>
      </c>
      <c r="E312" s="214" t="s">
        <v>286</v>
      </c>
      <c r="F312" s="214"/>
      <c r="G312" s="190" t="s">
        <v>464</v>
      </c>
      <c r="H312" s="170">
        <f t="shared" si="263"/>
        <v>0</v>
      </c>
      <c r="I312" s="170">
        <f>I313+I314+I320+I321+I322</f>
        <v>0</v>
      </c>
      <c r="J312" s="170">
        <f>J313+J314+J320+J321+J322</f>
        <v>0</v>
      </c>
      <c r="K312" s="170">
        <f>K313+K314+K320+K321+K322</f>
        <v>0</v>
      </c>
      <c r="L312" s="170">
        <f>L313+L314+L320+L321+L322</f>
        <v>0</v>
      </c>
      <c r="M312" s="170">
        <f t="shared" si="281"/>
        <v>20000000</v>
      </c>
      <c r="N312" s="170">
        <f>N313+N314+N320+N321+N322</f>
        <v>20000000</v>
      </c>
      <c r="O312" s="170">
        <f t="shared" ref="O312:S312" si="282">O313+O314+O320+O321+O322</f>
        <v>0</v>
      </c>
      <c r="P312" s="170">
        <f t="shared" si="282"/>
        <v>0</v>
      </c>
      <c r="Q312" s="170">
        <f t="shared" si="282"/>
        <v>0</v>
      </c>
      <c r="R312" s="170">
        <f>R313+R314+R320+R321+R322</f>
        <v>20000000</v>
      </c>
      <c r="S312" s="170">
        <f t="shared" si="282"/>
        <v>20000000</v>
      </c>
      <c r="T312" s="191">
        <f t="shared" ref="T312" si="283">SUM(H312:R312)</f>
        <v>60000000</v>
      </c>
      <c r="U312" s="215">
        <f t="shared" ref="U312:U314" si="284">M312-N312</f>
        <v>0</v>
      </c>
      <c r="V312" s="198">
        <f>M312-N312</f>
        <v>0</v>
      </c>
    </row>
    <row r="313" spans="1:22" s="199" customFormat="1" ht="31.5" x14ac:dyDescent="0.25">
      <c r="A313" s="114"/>
      <c r="B313" s="160"/>
      <c r="C313" s="161"/>
      <c r="D313" s="210" t="s">
        <v>553</v>
      </c>
      <c r="E313" s="210" t="s">
        <v>110</v>
      </c>
      <c r="F313" s="210" t="s">
        <v>39</v>
      </c>
      <c r="G313" s="196" t="s">
        <v>665</v>
      </c>
      <c r="H313" s="170">
        <f t="shared" si="263"/>
        <v>0</v>
      </c>
      <c r="I313" s="170"/>
      <c r="J313" s="170"/>
      <c r="K313" s="170"/>
      <c r="L313" s="170"/>
      <c r="M313" s="171">
        <f t="shared" si="281"/>
        <v>20000000</v>
      </c>
      <c r="N313" s="171">
        <v>20000000</v>
      </c>
      <c r="O313" s="171"/>
      <c r="P313" s="171"/>
      <c r="Q313" s="171"/>
      <c r="R313" s="171">
        <v>20000000</v>
      </c>
      <c r="S313" s="171">
        <f>H313+M313</f>
        <v>20000000</v>
      </c>
      <c r="T313" s="191">
        <f t="shared" si="255"/>
        <v>60000000</v>
      </c>
      <c r="U313" s="215">
        <f t="shared" si="284"/>
        <v>0</v>
      </c>
    </row>
    <row r="314" spans="1:22" s="199" customFormat="1" ht="31.5" hidden="1" x14ac:dyDescent="0.25">
      <c r="A314" s="114"/>
      <c r="B314" s="160"/>
      <c r="C314" s="161"/>
      <c r="D314" s="210" t="s">
        <v>554</v>
      </c>
      <c r="E314" s="210" t="s">
        <v>474</v>
      </c>
      <c r="F314" s="210"/>
      <c r="G314" s="196" t="s">
        <v>666</v>
      </c>
      <c r="H314" s="170">
        <f t="shared" si="263"/>
        <v>0</v>
      </c>
      <c r="I314" s="170">
        <f>I315+I316+I317+I318+I319</f>
        <v>0</v>
      </c>
      <c r="J314" s="170">
        <f>J315+J316+J317+J318+J319</f>
        <v>0</v>
      </c>
      <c r="K314" s="170">
        <f>K315+K316+K317+K318+K319</f>
        <v>0</v>
      </c>
      <c r="L314" s="170">
        <f>L315+L316+L317+L318+L319</f>
        <v>0</v>
      </c>
      <c r="M314" s="171">
        <f t="shared" si="281"/>
        <v>0</v>
      </c>
      <c r="N314" s="171">
        <f>N315+N316+N317+N318+N319</f>
        <v>0</v>
      </c>
      <c r="O314" s="171">
        <f>O315+O316+O317+O318+O319</f>
        <v>0</v>
      </c>
      <c r="P314" s="171">
        <f>P315+P316+P317+P318+P319</f>
        <v>0</v>
      </c>
      <c r="Q314" s="171">
        <f>Q315+Q316+Q317+Q318+Q319</f>
        <v>0</v>
      </c>
      <c r="R314" s="171">
        <f>R315+R316+R317+R318+R319</f>
        <v>0</v>
      </c>
      <c r="S314" s="171">
        <f>H314+M314</f>
        <v>0</v>
      </c>
      <c r="T314" s="191">
        <f t="shared" si="255"/>
        <v>0</v>
      </c>
      <c r="U314" s="215">
        <f t="shared" si="284"/>
        <v>0</v>
      </c>
      <c r="V314" s="198">
        <f>M314-N314</f>
        <v>0</v>
      </c>
    </row>
    <row r="315" spans="1:22" s="199" customFormat="1" ht="31.5" hidden="1" x14ac:dyDescent="0.25">
      <c r="A315" s="114"/>
      <c r="B315" s="160"/>
      <c r="C315" s="161"/>
      <c r="D315" s="210" t="s">
        <v>555</v>
      </c>
      <c r="E315" s="210" t="s">
        <v>473</v>
      </c>
      <c r="F315" s="210" t="s">
        <v>39</v>
      </c>
      <c r="G315" s="196" t="s">
        <v>667</v>
      </c>
      <c r="H315" s="170">
        <f t="shared" si="263"/>
        <v>0</v>
      </c>
      <c r="I315" s="170"/>
      <c r="J315" s="170"/>
      <c r="K315" s="170"/>
      <c r="L315" s="170"/>
      <c r="M315" s="171">
        <f t="shared" si="281"/>
        <v>0</v>
      </c>
      <c r="N315" s="171"/>
      <c r="O315" s="171"/>
      <c r="P315" s="171"/>
      <c r="Q315" s="171"/>
      <c r="R315" s="171"/>
      <c r="S315" s="171">
        <f t="shared" ref="S315:S321" si="285">H315+M315</f>
        <v>0</v>
      </c>
      <c r="T315" s="191">
        <f t="shared" si="255"/>
        <v>0</v>
      </c>
    </row>
    <row r="316" spans="1:22" s="199" customFormat="1" ht="31.5" hidden="1" x14ac:dyDescent="0.25">
      <c r="A316" s="114"/>
      <c r="B316" s="160"/>
      <c r="C316" s="161"/>
      <c r="D316" s="210" t="s">
        <v>556</v>
      </c>
      <c r="E316" s="210" t="s">
        <v>505</v>
      </c>
      <c r="F316" s="210" t="s">
        <v>39</v>
      </c>
      <c r="G316" s="196" t="s">
        <v>668</v>
      </c>
      <c r="H316" s="170">
        <f t="shared" si="263"/>
        <v>0</v>
      </c>
      <c r="I316" s="170"/>
      <c r="J316" s="170"/>
      <c r="K316" s="170"/>
      <c r="L316" s="170"/>
      <c r="M316" s="171">
        <f>O316+R316</f>
        <v>0</v>
      </c>
      <c r="N316" s="171"/>
      <c r="O316" s="171"/>
      <c r="P316" s="171"/>
      <c r="Q316" s="171"/>
      <c r="R316" s="171"/>
      <c r="S316" s="171">
        <f t="shared" si="285"/>
        <v>0</v>
      </c>
      <c r="T316" s="191">
        <f>SUM(H316:R316)</f>
        <v>0</v>
      </c>
      <c r="U316" s="215">
        <f>M316-N316</f>
        <v>0</v>
      </c>
    </row>
    <row r="317" spans="1:22" s="3" customFormat="1" ht="30" hidden="1" x14ac:dyDescent="0.25">
      <c r="A317" s="114"/>
      <c r="B317" s="160"/>
      <c r="C317" s="161"/>
      <c r="D317" s="210" t="s">
        <v>557</v>
      </c>
      <c r="E317" s="210" t="s">
        <v>558</v>
      </c>
      <c r="F317" s="210" t="s">
        <v>39</v>
      </c>
      <c r="G317" s="59" t="s">
        <v>561</v>
      </c>
      <c r="H317" s="170">
        <f t="shared" si="263"/>
        <v>0</v>
      </c>
      <c r="I317" s="170"/>
      <c r="J317" s="170"/>
      <c r="K317" s="170"/>
      <c r="L317" s="170"/>
      <c r="M317" s="171">
        <f t="shared" si="281"/>
        <v>0</v>
      </c>
      <c r="N317" s="171"/>
      <c r="O317" s="171"/>
      <c r="P317" s="171"/>
      <c r="Q317" s="171"/>
      <c r="R317" s="171"/>
      <c r="S317" s="171">
        <f t="shared" si="285"/>
        <v>0</v>
      </c>
      <c r="T317" s="191">
        <f t="shared" si="255"/>
        <v>0</v>
      </c>
    </row>
    <row r="318" spans="1:22" s="199" customFormat="1" ht="31.5" hidden="1" x14ac:dyDescent="0.25">
      <c r="A318" s="114"/>
      <c r="B318" s="160"/>
      <c r="C318" s="161"/>
      <c r="D318" s="210" t="s">
        <v>559</v>
      </c>
      <c r="E318" s="210" t="s">
        <v>481</v>
      </c>
      <c r="F318" s="210" t="s">
        <v>39</v>
      </c>
      <c r="G318" s="196" t="s">
        <v>669</v>
      </c>
      <c r="H318" s="170">
        <f t="shared" si="263"/>
        <v>0</v>
      </c>
      <c r="I318" s="170"/>
      <c r="J318" s="170"/>
      <c r="K318" s="170"/>
      <c r="L318" s="170"/>
      <c r="M318" s="171">
        <f>O318+R318</f>
        <v>0</v>
      </c>
      <c r="N318" s="295"/>
      <c r="O318" s="171"/>
      <c r="P318" s="171"/>
      <c r="Q318" s="171"/>
      <c r="R318" s="171"/>
      <c r="S318" s="171">
        <f t="shared" si="285"/>
        <v>0</v>
      </c>
      <c r="T318" s="191">
        <f t="shared" si="255"/>
        <v>0</v>
      </c>
      <c r="V318" s="198">
        <f>M318-N318</f>
        <v>0</v>
      </c>
    </row>
    <row r="319" spans="1:22" s="3" customFormat="1" ht="31.5" hidden="1" x14ac:dyDescent="0.25">
      <c r="A319" s="114"/>
      <c r="B319" s="160"/>
      <c r="C319" s="161"/>
      <c r="D319" s="210" t="s">
        <v>560</v>
      </c>
      <c r="E319" s="210" t="s">
        <v>487</v>
      </c>
      <c r="F319" s="210" t="s">
        <v>39</v>
      </c>
      <c r="G319" s="196" t="s">
        <v>977</v>
      </c>
      <c r="H319" s="170">
        <f t="shared" si="263"/>
        <v>0</v>
      </c>
      <c r="I319" s="170"/>
      <c r="J319" s="170"/>
      <c r="K319" s="170"/>
      <c r="L319" s="170"/>
      <c r="M319" s="171">
        <f>O319+R319</f>
        <v>0</v>
      </c>
      <c r="N319" s="171"/>
      <c r="O319" s="171"/>
      <c r="P319" s="171"/>
      <c r="Q319" s="171"/>
      <c r="R319" s="171"/>
      <c r="S319" s="171">
        <f t="shared" si="285"/>
        <v>0</v>
      </c>
      <c r="T319" s="191">
        <f>SUM(H319:R319)</f>
        <v>0</v>
      </c>
    </row>
    <row r="320" spans="1:22" s="199" customFormat="1" ht="31.5" hidden="1" x14ac:dyDescent="0.25">
      <c r="A320" s="114"/>
      <c r="B320" s="160"/>
      <c r="C320" s="161"/>
      <c r="D320" s="210" t="s">
        <v>562</v>
      </c>
      <c r="E320" s="210" t="s">
        <v>563</v>
      </c>
      <c r="F320" s="210" t="s">
        <v>39</v>
      </c>
      <c r="G320" s="196" t="s">
        <v>664</v>
      </c>
      <c r="H320" s="170">
        <f t="shared" si="263"/>
        <v>0</v>
      </c>
      <c r="I320" s="170"/>
      <c r="J320" s="170"/>
      <c r="K320" s="170"/>
      <c r="L320" s="170"/>
      <c r="M320" s="171">
        <f t="shared" si="281"/>
        <v>0</v>
      </c>
      <c r="N320" s="171"/>
      <c r="O320" s="171"/>
      <c r="P320" s="171"/>
      <c r="Q320" s="171"/>
      <c r="R320" s="171"/>
      <c r="S320" s="171">
        <f t="shared" si="285"/>
        <v>0</v>
      </c>
      <c r="T320" s="191">
        <f t="shared" si="255"/>
        <v>0</v>
      </c>
    </row>
    <row r="321" spans="1:24" s="199" customFormat="1" ht="31.5" hidden="1" x14ac:dyDescent="0.25">
      <c r="A321" s="114"/>
      <c r="B321" s="160"/>
      <c r="C321" s="161"/>
      <c r="D321" s="210" t="s">
        <v>564</v>
      </c>
      <c r="E321" s="210" t="s">
        <v>565</v>
      </c>
      <c r="F321" s="210" t="s">
        <v>39</v>
      </c>
      <c r="G321" s="196" t="s">
        <v>566</v>
      </c>
      <c r="H321" s="170">
        <f t="shared" si="263"/>
        <v>0</v>
      </c>
      <c r="I321" s="170"/>
      <c r="J321" s="170"/>
      <c r="K321" s="170"/>
      <c r="L321" s="170"/>
      <c r="M321" s="171">
        <f>O321+R321</f>
        <v>0</v>
      </c>
      <c r="N321" s="171"/>
      <c r="O321" s="171"/>
      <c r="P321" s="171"/>
      <c r="Q321" s="171"/>
      <c r="R321" s="171"/>
      <c r="S321" s="171">
        <f t="shared" si="285"/>
        <v>0</v>
      </c>
      <c r="T321" s="191">
        <f t="shared" si="255"/>
        <v>0</v>
      </c>
      <c r="U321" s="215">
        <f>M321-N321</f>
        <v>0</v>
      </c>
      <c r="V321" s="198">
        <f>M321-N321</f>
        <v>0</v>
      </c>
    </row>
    <row r="322" spans="1:24" ht="47.25" hidden="1" x14ac:dyDescent="0.25">
      <c r="A322" s="67" t="s">
        <v>273</v>
      </c>
      <c r="B322" s="5" t="s">
        <v>158</v>
      </c>
      <c r="C322" s="76" t="s">
        <v>42</v>
      </c>
      <c r="D322" s="297" t="s">
        <v>625</v>
      </c>
      <c r="E322" s="297" t="s">
        <v>389</v>
      </c>
      <c r="F322" s="297" t="s">
        <v>39</v>
      </c>
      <c r="G322" s="196" t="s">
        <v>626</v>
      </c>
      <c r="H322" s="171">
        <f t="shared" si="263"/>
        <v>0</v>
      </c>
      <c r="I322" s="170"/>
      <c r="J322" s="171"/>
      <c r="K322" s="171"/>
      <c r="L322" s="171"/>
      <c r="M322" s="171">
        <f t="shared" si="281"/>
        <v>0</v>
      </c>
      <c r="N322" s="171"/>
      <c r="O322" s="170"/>
      <c r="P322" s="171"/>
      <c r="Q322" s="171"/>
      <c r="R322" s="171"/>
      <c r="S322" s="171">
        <f>H322+M322</f>
        <v>0</v>
      </c>
      <c r="T322" s="191">
        <f t="shared" si="255"/>
        <v>0</v>
      </c>
    </row>
    <row r="323" spans="1:24" ht="23.25" hidden="1" customHeight="1" x14ac:dyDescent="0.25">
      <c r="A323" s="264"/>
      <c r="B323" s="17"/>
      <c r="C323" s="264"/>
      <c r="D323" s="189" t="s">
        <v>994</v>
      </c>
      <c r="E323" s="189" t="s">
        <v>204</v>
      </c>
      <c r="F323" s="189"/>
      <c r="G323" s="190" t="s">
        <v>458</v>
      </c>
      <c r="H323" s="170">
        <f t="shared" si="263"/>
        <v>0</v>
      </c>
      <c r="I323" s="170">
        <f>I324</f>
        <v>0</v>
      </c>
      <c r="J323" s="170">
        <f t="shared" ref="J323:S323" si="286">J324</f>
        <v>0</v>
      </c>
      <c r="K323" s="170">
        <f t="shared" si="286"/>
        <v>0</v>
      </c>
      <c r="L323" s="170">
        <f t="shared" si="286"/>
        <v>0</v>
      </c>
      <c r="M323" s="170">
        <f t="shared" si="281"/>
        <v>0</v>
      </c>
      <c r="N323" s="170">
        <f t="shared" si="286"/>
        <v>0</v>
      </c>
      <c r="O323" s="170">
        <f t="shared" si="286"/>
        <v>0</v>
      </c>
      <c r="P323" s="170">
        <f t="shared" si="286"/>
        <v>0</v>
      </c>
      <c r="Q323" s="170">
        <f t="shared" si="286"/>
        <v>0</v>
      </c>
      <c r="R323" s="170">
        <f t="shared" si="286"/>
        <v>0</v>
      </c>
      <c r="S323" s="170">
        <f t="shared" si="286"/>
        <v>0</v>
      </c>
      <c r="T323" s="191">
        <f t="shared" si="255"/>
        <v>0</v>
      </c>
      <c r="U323" s="215">
        <f t="shared" ref="U323:U324" si="287">M323-N323</f>
        <v>0</v>
      </c>
    </row>
    <row r="324" spans="1:24" ht="33.75" hidden="1" customHeight="1" x14ac:dyDescent="0.25">
      <c r="A324" s="264"/>
      <c r="B324" s="17"/>
      <c r="C324" s="264"/>
      <c r="D324" s="297" t="s">
        <v>995</v>
      </c>
      <c r="E324" s="297" t="s">
        <v>935</v>
      </c>
      <c r="F324" s="297" t="s">
        <v>937</v>
      </c>
      <c r="G324" s="196" t="s">
        <v>936</v>
      </c>
      <c r="H324" s="171">
        <f t="shared" si="263"/>
        <v>0</v>
      </c>
      <c r="I324" s="170"/>
      <c r="J324" s="171"/>
      <c r="K324" s="171"/>
      <c r="L324" s="171"/>
      <c r="M324" s="171">
        <f t="shared" si="281"/>
        <v>0</v>
      </c>
      <c r="N324" s="171"/>
      <c r="O324" s="170"/>
      <c r="P324" s="171"/>
      <c r="Q324" s="171"/>
      <c r="R324" s="171"/>
      <c r="S324" s="171">
        <f t="shared" ref="S324" si="288">H324+M324</f>
        <v>0</v>
      </c>
      <c r="T324" s="191">
        <f t="shared" si="255"/>
        <v>0</v>
      </c>
      <c r="U324" s="215">
        <f t="shared" si="287"/>
        <v>0</v>
      </c>
    </row>
    <row r="325" spans="1:24" x14ac:dyDescent="0.25">
      <c r="A325" s="264"/>
      <c r="B325" s="17"/>
      <c r="C325" s="264"/>
      <c r="D325" s="189" t="s">
        <v>956</v>
      </c>
      <c r="E325" s="189" t="s">
        <v>437</v>
      </c>
      <c r="F325" s="189"/>
      <c r="G325" s="190" t="s">
        <v>438</v>
      </c>
      <c r="H325" s="170">
        <f t="shared" ref="H325:H327" si="289">I325+L325</f>
        <v>0</v>
      </c>
      <c r="I325" s="170">
        <f>SUM(I326:I327)</f>
        <v>0</v>
      </c>
      <c r="J325" s="170">
        <f t="shared" ref="J325:L325" si="290">SUM(J326:J327)</f>
        <v>0</v>
      </c>
      <c r="K325" s="170">
        <f t="shared" si="290"/>
        <v>0</v>
      </c>
      <c r="L325" s="170">
        <f t="shared" si="290"/>
        <v>0</v>
      </c>
      <c r="M325" s="170">
        <f>O325+R325</f>
        <v>32332969</v>
      </c>
      <c r="N325" s="170">
        <f>SUM(N326:N327)</f>
        <v>32332969</v>
      </c>
      <c r="O325" s="170">
        <f t="shared" ref="O325:R325" si="291">SUM(O326:O327)</f>
        <v>0</v>
      </c>
      <c r="P325" s="170">
        <f t="shared" si="291"/>
        <v>0</v>
      </c>
      <c r="Q325" s="170">
        <f t="shared" si="291"/>
        <v>0</v>
      </c>
      <c r="R325" s="170">
        <f t="shared" si="291"/>
        <v>32332969</v>
      </c>
      <c r="S325" s="170">
        <f>SUM(S326:S327)</f>
        <v>32332969</v>
      </c>
      <c r="T325" s="191">
        <f t="shared" ref="T325:T327" si="292">SUM(H325:R325)</f>
        <v>96998907</v>
      </c>
    </row>
    <row r="326" spans="1:24" ht="31.5" x14ac:dyDescent="0.25">
      <c r="A326" s="264"/>
      <c r="B326" s="17"/>
      <c r="C326" s="264"/>
      <c r="D326" s="202" t="s">
        <v>958</v>
      </c>
      <c r="E326" s="202" t="s">
        <v>914</v>
      </c>
      <c r="F326" s="202" t="s">
        <v>37</v>
      </c>
      <c r="G326" s="194" t="s">
        <v>915</v>
      </c>
      <c r="H326" s="171">
        <f t="shared" si="289"/>
        <v>0</v>
      </c>
      <c r="I326" s="171"/>
      <c r="J326" s="171"/>
      <c r="K326" s="171"/>
      <c r="L326" s="171"/>
      <c r="M326" s="171">
        <f>O326+R326</f>
        <v>32332969</v>
      </c>
      <c r="N326" s="171">
        <v>32332969</v>
      </c>
      <c r="O326" s="171"/>
      <c r="P326" s="171"/>
      <c r="Q326" s="171"/>
      <c r="R326" s="171">
        <v>32332969</v>
      </c>
      <c r="S326" s="171">
        <f>H326+M326</f>
        <v>32332969</v>
      </c>
      <c r="T326" s="191">
        <f t="shared" si="292"/>
        <v>96998907</v>
      </c>
      <c r="X326" s="63"/>
    </row>
    <row r="327" spans="1:24" hidden="1" x14ac:dyDescent="0.25">
      <c r="A327" s="264"/>
      <c r="B327" s="17"/>
      <c r="C327" s="264"/>
      <c r="D327" s="202" t="s">
        <v>957</v>
      </c>
      <c r="E327" s="202" t="s">
        <v>406</v>
      </c>
      <c r="F327" s="202" t="s">
        <v>37</v>
      </c>
      <c r="G327" s="209" t="s">
        <v>404</v>
      </c>
      <c r="H327" s="171">
        <f t="shared" si="289"/>
        <v>0</v>
      </c>
      <c r="I327" s="171"/>
      <c r="J327" s="171"/>
      <c r="K327" s="171"/>
      <c r="L327" s="171"/>
      <c r="M327" s="171">
        <f>O327+R327</f>
        <v>0</v>
      </c>
      <c r="N327" s="171"/>
      <c r="O327" s="171"/>
      <c r="P327" s="171"/>
      <c r="Q327" s="171"/>
      <c r="R327" s="171"/>
      <c r="S327" s="171">
        <f>H327+M327</f>
        <v>0</v>
      </c>
      <c r="T327" s="191">
        <f t="shared" si="292"/>
        <v>0</v>
      </c>
    </row>
    <row r="328" spans="1:24" s="2" customFormat="1" hidden="1" x14ac:dyDescent="0.25">
      <c r="A328" s="44"/>
      <c r="B328" s="8"/>
      <c r="C328" s="27"/>
      <c r="D328" s="193"/>
      <c r="E328" s="300"/>
      <c r="F328" s="300"/>
      <c r="G328" s="79"/>
      <c r="H328" s="268"/>
      <c r="I328" s="296"/>
      <c r="J328" s="296"/>
      <c r="K328" s="296"/>
      <c r="L328" s="296"/>
      <c r="M328" s="267"/>
      <c r="N328" s="296"/>
      <c r="O328" s="284"/>
      <c r="P328" s="284"/>
      <c r="Q328" s="284"/>
      <c r="R328" s="296"/>
      <c r="S328" s="268">
        <f>H328+M328</f>
        <v>0</v>
      </c>
      <c r="T328" s="191">
        <f t="shared" si="255"/>
        <v>0</v>
      </c>
    </row>
    <row r="329" spans="1:24" s="199" customFormat="1" ht="31.5" hidden="1" x14ac:dyDescent="0.25">
      <c r="A329" s="72" t="s">
        <v>114</v>
      </c>
      <c r="B329" s="72"/>
      <c r="C329" s="107"/>
      <c r="D329" s="189" t="s">
        <v>352</v>
      </c>
      <c r="E329" s="189"/>
      <c r="F329" s="189"/>
      <c r="G329" s="190" t="s">
        <v>311</v>
      </c>
      <c r="H329" s="170">
        <f t="shared" ref="H329:H336" si="293">I329+L329</f>
        <v>0</v>
      </c>
      <c r="I329" s="170">
        <f t="shared" ref="I329:S329" si="294">I330</f>
        <v>0</v>
      </c>
      <c r="J329" s="170">
        <f t="shared" si="294"/>
        <v>0</v>
      </c>
      <c r="K329" s="170">
        <f t="shared" si="294"/>
        <v>0</v>
      </c>
      <c r="L329" s="170">
        <f t="shared" si="294"/>
        <v>0</v>
      </c>
      <c r="M329" s="170">
        <f t="shared" si="294"/>
        <v>0</v>
      </c>
      <c r="N329" s="170">
        <f>N330</f>
        <v>0</v>
      </c>
      <c r="O329" s="170">
        <f>O330</f>
        <v>0</v>
      </c>
      <c r="P329" s="170">
        <f t="shared" si="294"/>
        <v>0</v>
      </c>
      <c r="Q329" s="170">
        <f t="shared" si="294"/>
        <v>0</v>
      </c>
      <c r="R329" s="170">
        <f t="shared" si="294"/>
        <v>0</v>
      </c>
      <c r="S329" s="170">
        <f t="shared" si="294"/>
        <v>0</v>
      </c>
      <c r="T329" s="191">
        <f t="shared" si="255"/>
        <v>0</v>
      </c>
      <c r="U329" s="215">
        <f t="shared" ref="U329:U332" si="295">M329-N329</f>
        <v>0</v>
      </c>
    </row>
    <row r="330" spans="1:24" ht="31.5" hidden="1" x14ac:dyDescent="0.25">
      <c r="A330" s="68" t="s">
        <v>115</v>
      </c>
      <c r="B330" s="70"/>
      <c r="C330" s="104"/>
      <c r="D330" s="202" t="s">
        <v>353</v>
      </c>
      <c r="E330" s="197"/>
      <c r="F330" s="197"/>
      <c r="G330" s="194" t="s">
        <v>311</v>
      </c>
      <c r="H330" s="171">
        <f t="shared" si="293"/>
        <v>0</v>
      </c>
      <c r="I330" s="171">
        <f>I331+I334</f>
        <v>0</v>
      </c>
      <c r="J330" s="171">
        <f t="shared" ref="J330:S330" si="296">J331+J334</f>
        <v>0</v>
      </c>
      <c r="K330" s="171">
        <f t="shared" si="296"/>
        <v>0</v>
      </c>
      <c r="L330" s="171">
        <f t="shared" si="296"/>
        <v>0</v>
      </c>
      <c r="M330" s="171">
        <f t="shared" si="296"/>
        <v>0</v>
      </c>
      <c r="N330" s="171">
        <f>N331+N334</f>
        <v>0</v>
      </c>
      <c r="O330" s="171">
        <f>O331+O334</f>
        <v>0</v>
      </c>
      <c r="P330" s="171">
        <f t="shared" si="296"/>
        <v>0</v>
      </c>
      <c r="Q330" s="171">
        <f t="shared" si="296"/>
        <v>0</v>
      </c>
      <c r="R330" s="171">
        <f t="shared" si="296"/>
        <v>0</v>
      </c>
      <c r="S330" s="171">
        <f t="shared" si="296"/>
        <v>0</v>
      </c>
      <c r="T330" s="191">
        <f t="shared" si="255"/>
        <v>0</v>
      </c>
      <c r="U330" s="215">
        <f t="shared" si="295"/>
        <v>0</v>
      </c>
    </row>
    <row r="331" spans="1:24" s="3" customFormat="1" hidden="1" x14ac:dyDescent="0.25">
      <c r="A331" s="65" t="s">
        <v>235</v>
      </c>
      <c r="B331" s="66" t="s">
        <v>83</v>
      </c>
      <c r="C331" s="105"/>
      <c r="D331" s="189" t="s">
        <v>354</v>
      </c>
      <c r="E331" s="193" t="s">
        <v>83</v>
      </c>
      <c r="F331" s="193"/>
      <c r="G331" s="134" t="s">
        <v>84</v>
      </c>
      <c r="H331" s="170">
        <f>I331+L331</f>
        <v>0</v>
      </c>
      <c r="I331" s="170">
        <f>I332+I333</f>
        <v>0</v>
      </c>
      <c r="J331" s="170">
        <f t="shared" ref="J331:S331" si="297">J332+J333</f>
        <v>0</v>
      </c>
      <c r="K331" s="170">
        <f t="shared" si="297"/>
        <v>0</v>
      </c>
      <c r="L331" s="170">
        <f t="shared" si="297"/>
        <v>0</v>
      </c>
      <c r="M331" s="170">
        <f t="shared" si="297"/>
        <v>0</v>
      </c>
      <c r="N331" s="170">
        <f t="shared" si="297"/>
        <v>0</v>
      </c>
      <c r="O331" s="170">
        <f t="shared" si="297"/>
        <v>0</v>
      </c>
      <c r="P331" s="170">
        <f t="shared" si="297"/>
        <v>0</v>
      </c>
      <c r="Q331" s="170">
        <f t="shared" si="297"/>
        <v>0</v>
      </c>
      <c r="R331" s="170">
        <f t="shared" si="297"/>
        <v>0</v>
      </c>
      <c r="S331" s="170">
        <f t="shared" si="297"/>
        <v>0</v>
      </c>
      <c r="T331" s="191">
        <f t="shared" si="255"/>
        <v>0</v>
      </c>
      <c r="U331" s="215">
        <f t="shared" si="295"/>
        <v>0</v>
      </c>
    </row>
    <row r="332" spans="1:24" s="2" customFormat="1" ht="47.25" hidden="1" x14ac:dyDescent="0.25">
      <c r="A332" s="67" t="s">
        <v>113</v>
      </c>
      <c r="B332" s="67" t="s">
        <v>37</v>
      </c>
      <c r="C332" s="76" t="s">
        <v>20</v>
      </c>
      <c r="D332" s="297" t="s">
        <v>376</v>
      </c>
      <c r="E332" s="297" t="s">
        <v>371</v>
      </c>
      <c r="F332" s="297" t="s">
        <v>20</v>
      </c>
      <c r="G332" s="169" t="s">
        <v>831</v>
      </c>
      <c r="H332" s="171">
        <f t="shared" si="293"/>
        <v>0</v>
      </c>
      <c r="I332" s="171"/>
      <c r="J332" s="171"/>
      <c r="K332" s="171"/>
      <c r="L332" s="171"/>
      <c r="M332" s="170">
        <f>O332+R332</f>
        <v>0</v>
      </c>
      <c r="N332" s="171"/>
      <c r="O332" s="170"/>
      <c r="P332" s="170"/>
      <c r="Q332" s="170"/>
      <c r="R332" s="171"/>
      <c r="S332" s="171">
        <f>H332+M332</f>
        <v>0</v>
      </c>
      <c r="T332" s="191">
        <f t="shared" si="255"/>
        <v>0</v>
      </c>
      <c r="U332" s="215">
        <f t="shared" si="295"/>
        <v>0</v>
      </c>
    </row>
    <row r="333" spans="1:24" s="136" customFormat="1" ht="30" hidden="1" x14ac:dyDescent="0.25">
      <c r="A333" s="74"/>
      <c r="B333" s="74"/>
      <c r="C333" s="109"/>
      <c r="D333" s="298" t="s">
        <v>641</v>
      </c>
      <c r="E333" s="298" t="s">
        <v>37</v>
      </c>
      <c r="F333" s="298" t="s">
        <v>17</v>
      </c>
      <c r="G333" s="132" t="s">
        <v>428</v>
      </c>
      <c r="H333" s="234">
        <f>I333+L333</f>
        <v>0</v>
      </c>
      <c r="I333" s="234"/>
      <c r="J333" s="234"/>
      <c r="K333" s="234"/>
      <c r="L333" s="234"/>
      <c r="M333" s="282">
        <f>O333+R333</f>
        <v>0</v>
      </c>
      <c r="N333" s="234"/>
      <c r="O333" s="234"/>
      <c r="P333" s="234"/>
      <c r="Q333" s="234"/>
      <c r="R333" s="234"/>
      <c r="S333" s="234">
        <f>H333+M333</f>
        <v>0</v>
      </c>
      <c r="T333" s="191">
        <f t="shared" si="255"/>
        <v>0</v>
      </c>
    </row>
    <row r="334" spans="1:24" s="199" customFormat="1" hidden="1" x14ac:dyDescent="0.25">
      <c r="A334" s="50" t="s">
        <v>283</v>
      </c>
      <c r="B334" s="36" t="s">
        <v>217</v>
      </c>
      <c r="C334" s="37"/>
      <c r="D334" s="189" t="s">
        <v>462</v>
      </c>
      <c r="E334" s="189" t="s">
        <v>430</v>
      </c>
      <c r="F334" s="189"/>
      <c r="G334" s="201" t="s">
        <v>431</v>
      </c>
      <c r="H334" s="170">
        <f t="shared" si="293"/>
        <v>0</v>
      </c>
      <c r="I334" s="170">
        <f t="shared" ref="I334:S334" si="298">I335</f>
        <v>0</v>
      </c>
      <c r="J334" s="170">
        <f t="shared" si="298"/>
        <v>0</v>
      </c>
      <c r="K334" s="170">
        <f t="shared" si="298"/>
        <v>0</v>
      </c>
      <c r="L334" s="170">
        <f t="shared" si="298"/>
        <v>0</v>
      </c>
      <c r="M334" s="170">
        <f t="shared" si="298"/>
        <v>0</v>
      </c>
      <c r="N334" s="170">
        <f>N335</f>
        <v>0</v>
      </c>
      <c r="O334" s="170">
        <f>O335</f>
        <v>0</v>
      </c>
      <c r="P334" s="170">
        <f t="shared" si="298"/>
        <v>0</v>
      </c>
      <c r="Q334" s="170">
        <f t="shared" si="298"/>
        <v>0</v>
      </c>
      <c r="R334" s="170">
        <f t="shared" si="298"/>
        <v>0</v>
      </c>
      <c r="S334" s="170">
        <f t="shared" si="298"/>
        <v>0</v>
      </c>
      <c r="T334" s="191">
        <f t="shared" si="255"/>
        <v>0</v>
      </c>
    </row>
    <row r="335" spans="1:24" hidden="1" x14ac:dyDescent="0.25">
      <c r="A335" s="40" t="s">
        <v>285</v>
      </c>
      <c r="B335" s="38" t="s">
        <v>284</v>
      </c>
      <c r="C335" s="41"/>
      <c r="D335" s="297" t="s">
        <v>463</v>
      </c>
      <c r="E335" s="297" t="s">
        <v>286</v>
      </c>
      <c r="F335" s="297"/>
      <c r="G335" s="196" t="s">
        <v>464</v>
      </c>
      <c r="H335" s="171">
        <f t="shared" si="293"/>
        <v>0</v>
      </c>
      <c r="I335" s="171">
        <f>I336</f>
        <v>0</v>
      </c>
      <c r="J335" s="171">
        <f>J336</f>
        <v>0</v>
      </c>
      <c r="K335" s="171">
        <f>K336</f>
        <v>0</v>
      </c>
      <c r="L335" s="171">
        <f>L336</f>
        <v>0</v>
      </c>
      <c r="M335" s="171">
        <f t="shared" ref="M335:S335" si="299">M336</f>
        <v>0</v>
      </c>
      <c r="N335" s="171">
        <f>N336</f>
        <v>0</v>
      </c>
      <c r="O335" s="171">
        <f>O336</f>
        <v>0</v>
      </c>
      <c r="P335" s="171">
        <f t="shared" si="299"/>
        <v>0</v>
      </c>
      <c r="Q335" s="171">
        <f t="shared" si="299"/>
        <v>0</v>
      </c>
      <c r="R335" s="171">
        <f t="shared" si="299"/>
        <v>0</v>
      </c>
      <c r="S335" s="171">
        <f t="shared" si="299"/>
        <v>0</v>
      </c>
      <c r="T335" s="191">
        <f t="shared" si="255"/>
        <v>0</v>
      </c>
    </row>
    <row r="336" spans="1:24" ht="31.5" hidden="1" x14ac:dyDescent="0.25">
      <c r="A336" s="67" t="s">
        <v>112</v>
      </c>
      <c r="B336" s="67" t="s">
        <v>111</v>
      </c>
      <c r="C336" s="76" t="s">
        <v>39</v>
      </c>
      <c r="D336" s="297" t="s">
        <v>390</v>
      </c>
      <c r="E336" s="297" t="s">
        <v>389</v>
      </c>
      <c r="F336" s="297" t="s">
        <v>39</v>
      </c>
      <c r="G336" s="196" t="s">
        <v>391</v>
      </c>
      <c r="H336" s="171">
        <f t="shared" si="293"/>
        <v>0</v>
      </c>
      <c r="I336" s="171"/>
      <c r="J336" s="171"/>
      <c r="K336" s="171"/>
      <c r="L336" s="171"/>
      <c r="M336" s="171">
        <f>O336+R336</f>
        <v>0</v>
      </c>
      <c r="N336" s="171"/>
      <c r="O336" s="171"/>
      <c r="P336" s="171"/>
      <c r="Q336" s="171"/>
      <c r="R336" s="171"/>
      <c r="S336" s="171">
        <f>H336+M336</f>
        <v>0</v>
      </c>
      <c r="T336" s="191">
        <f t="shared" si="255"/>
        <v>0</v>
      </c>
    </row>
    <row r="337" spans="1:24" hidden="1" x14ac:dyDescent="0.25">
      <c r="A337" s="67"/>
      <c r="B337" s="67"/>
      <c r="C337" s="76"/>
      <c r="D337" s="202"/>
      <c r="E337" s="297"/>
      <c r="F337" s="297"/>
      <c r="G337" s="196"/>
      <c r="H337" s="171"/>
      <c r="I337" s="171"/>
      <c r="J337" s="171"/>
      <c r="K337" s="171"/>
      <c r="L337" s="171"/>
      <c r="M337" s="171"/>
      <c r="N337" s="171"/>
      <c r="O337" s="171"/>
      <c r="P337" s="171"/>
      <c r="Q337" s="171"/>
      <c r="R337" s="171"/>
      <c r="S337" s="171"/>
      <c r="T337" s="191">
        <f t="shared" si="255"/>
        <v>0</v>
      </c>
      <c r="U337" s="198"/>
    </row>
    <row r="338" spans="1:24" s="136" customFormat="1" hidden="1" x14ac:dyDescent="0.25">
      <c r="A338" s="74"/>
      <c r="B338" s="74"/>
      <c r="C338" s="109"/>
      <c r="D338" s="197" t="s">
        <v>653</v>
      </c>
      <c r="E338" s="197"/>
      <c r="F338" s="197"/>
      <c r="G338" s="164" t="s">
        <v>658</v>
      </c>
      <c r="H338" s="170">
        <f>I338+L338</f>
        <v>0</v>
      </c>
      <c r="I338" s="170">
        <f>I339</f>
        <v>0</v>
      </c>
      <c r="J338" s="170">
        <f t="shared" ref="J338:S339" si="300">J339</f>
        <v>0</v>
      </c>
      <c r="K338" s="170">
        <f t="shared" si="300"/>
        <v>0</v>
      </c>
      <c r="L338" s="170">
        <f t="shared" si="300"/>
        <v>0</v>
      </c>
      <c r="M338" s="170">
        <f t="shared" si="300"/>
        <v>0</v>
      </c>
      <c r="N338" s="170">
        <f>N339</f>
        <v>0</v>
      </c>
      <c r="O338" s="170">
        <f>O339</f>
        <v>0</v>
      </c>
      <c r="P338" s="170">
        <f t="shared" si="300"/>
        <v>0</v>
      </c>
      <c r="Q338" s="170">
        <f t="shared" si="300"/>
        <v>0</v>
      </c>
      <c r="R338" s="170">
        <f t="shared" si="300"/>
        <v>0</v>
      </c>
      <c r="S338" s="170">
        <f t="shared" si="300"/>
        <v>0</v>
      </c>
      <c r="T338" s="191">
        <f t="shared" si="255"/>
        <v>0</v>
      </c>
      <c r="U338" s="215">
        <f t="shared" ref="U338:U341" si="301">M338-N338</f>
        <v>0</v>
      </c>
    </row>
    <row r="339" spans="1:24" s="136" customFormat="1" hidden="1" x14ac:dyDescent="0.25">
      <c r="A339" s="74"/>
      <c r="B339" s="74"/>
      <c r="C339" s="109"/>
      <c r="D339" s="202" t="s">
        <v>654</v>
      </c>
      <c r="E339" s="197"/>
      <c r="F339" s="197"/>
      <c r="G339" s="133" t="s">
        <v>658</v>
      </c>
      <c r="H339" s="171">
        <f>I339+L339</f>
        <v>0</v>
      </c>
      <c r="I339" s="171">
        <f>I340</f>
        <v>0</v>
      </c>
      <c r="J339" s="171">
        <f t="shared" si="300"/>
        <v>0</v>
      </c>
      <c r="K339" s="171">
        <f t="shared" si="300"/>
        <v>0</v>
      </c>
      <c r="L339" s="171">
        <f t="shared" si="300"/>
        <v>0</v>
      </c>
      <c r="M339" s="171">
        <f t="shared" si="300"/>
        <v>0</v>
      </c>
      <c r="N339" s="171">
        <f>N340</f>
        <v>0</v>
      </c>
      <c r="O339" s="171">
        <f>O340</f>
        <v>0</v>
      </c>
      <c r="P339" s="171">
        <f t="shared" si="300"/>
        <v>0</v>
      </c>
      <c r="Q339" s="171">
        <f t="shared" si="300"/>
        <v>0</v>
      </c>
      <c r="R339" s="171">
        <f t="shared" si="300"/>
        <v>0</v>
      </c>
      <c r="S339" s="171">
        <f t="shared" si="300"/>
        <v>0</v>
      </c>
      <c r="T339" s="191">
        <f t="shared" si="255"/>
        <v>0</v>
      </c>
      <c r="U339" s="215">
        <f t="shared" si="301"/>
        <v>0</v>
      </c>
    </row>
    <row r="340" spans="1:24" s="136" customFormat="1" hidden="1" x14ac:dyDescent="0.25">
      <c r="A340" s="74"/>
      <c r="B340" s="74"/>
      <c r="C340" s="109"/>
      <c r="D340" s="189" t="s">
        <v>655</v>
      </c>
      <c r="E340" s="189" t="s">
        <v>83</v>
      </c>
      <c r="F340" s="193"/>
      <c r="G340" s="134" t="s">
        <v>84</v>
      </c>
      <c r="H340" s="170">
        <f>I340+L340</f>
        <v>0</v>
      </c>
      <c r="I340" s="170">
        <f t="shared" ref="I340:S340" si="302">I341+I342</f>
        <v>0</v>
      </c>
      <c r="J340" s="170">
        <f t="shared" si="302"/>
        <v>0</v>
      </c>
      <c r="K340" s="170">
        <f t="shared" si="302"/>
        <v>0</v>
      </c>
      <c r="L340" s="170">
        <f t="shared" si="302"/>
        <v>0</v>
      </c>
      <c r="M340" s="170">
        <f t="shared" si="302"/>
        <v>0</v>
      </c>
      <c r="N340" s="170">
        <f t="shared" si="302"/>
        <v>0</v>
      </c>
      <c r="O340" s="170">
        <f t="shared" si="302"/>
        <v>0</v>
      </c>
      <c r="P340" s="170">
        <f t="shared" si="302"/>
        <v>0</v>
      </c>
      <c r="Q340" s="170">
        <f t="shared" si="302"/>
        <v>0</v>
      </c>
      <c r="R340" s="170">
        <f t="shared" si="302"/>
        <v>0</v>
      </c>
      <c r="S340" s="170">
        <f t="shared" si="302"/>
        <v>0</v>
      </c>
      <c r="T340" s="191">
        <f t="shared" si="255"/>
        <v>0</v>
      </c>
      <c r="U340" s="215">
        <f t="shared" si="301"/>
        <v>0</v>
      </c>
    </row>
    <row r="341" spans="1:24" s="136" customFormat="1" ht="47.25" hidden="1" x14ac:dyDescent="0.25">
      <c r="A341" s="74"/>
      <c r="B341" s="74"/>
      <c r="C341" s="109"/>
      <c r="D341" s="297" t="s">
        <v>656</v>
      </c>
      <c r="E341" s="297" t="s">
        <v>371</v>
      </c>
      <c r="F341" s="297" t="s">
        <v>20</v>
      </c>
      <c r="G341" s="169" t="s">
        <v>831</v>
      </c>
      <c r="H341" s="171">
        <f>I341+L341</f>
        <v>0</v>
      </c>
      <c r="I341" s="234"/>
      <c r="J341" s="171"/>
      <c r="K341" s="171"/>
      <c r="L341" s="171"/>
      <c r="M341" s="171">
        <f>O341+R341</f>
        <v>0</v>
      </c>
      <c r="N341" s="171"/>
      <c r="O341" s="170"/>
      <c r="P341" s="170"/>
      <c r="Q341" s="170"/>
      <c r="R341" s="171"/>
      <c r="S341" s="171">
        <f>H341+M341</f>
        <v>0</v>
      </c>
      <c r="T341" s="191">
        <f t="shared" si="255"/>
        <v>0</v>
      </c>
      <c r="U341" s="215">
        <f t="shared" si="301"/>
        <v>0</v>
      </c>
    </row>
    <row r="342" spans="1:24" s="2" customFormat="1" ht="30" hidden="1" x14ac:dyDescent="0.25">
      <c r="A342" s="67"/>
      <c r="B342" s="67"/>
      <c r="C342" s="76"/>
      <c r="D342" s="297" t="s">
        <v>657</v>
      </c>
      <c r="E342" s="297" t="s">
        <v>37</v>
      </c>
      <c r="F342" s="297" t="s">
        <v>17</v>
      </c>
      <c r="G342" s="60" t="s">
        <v>428</v>
      </c>
      <c r="H342" s="171">
        <f>I342+L342</f>
        <v>0</v>
      </c>
      <c r="I342" s="171"/>
      <c r="J342" s="171"/>
      <c r="K342" s="171"/>
      <c r="L342" s="171"/>
      <c r="M342" s="171">
        <f>O342+R342</f>
        <v>0</v>
      </c>
      <c r="N342" s="171"/>
      <c r="O342" s="171"/>
      <c r="P342" s="170"/>
      <c r="Q342" s="170"/>
      <c r="R342" s="171"/>
      <c r="S342" s="171">
        <f>H342+M342</f>
        <v>0</v>
      </c>
      <c r="T342" s="191">
        <f t="shared" si="255"/>
        <v>0</v>
      </c>
    </row>
    <row r="343" spans="1:24" s="136" customFormat="1" hidden="1" x14ac:dyDescent="0.25">
      <c r="A343" s="74"/>
      <c r="B343" s="74"/>
      <c r="C343" s="109"/>
      <c r="D343" s="298"/>
      <c r="E343" s="298"/>
      <c r="F343" s="298"/>
      <c r="G343" s="132"/>
      <c r="H343" s="234"/>
      <c r="I343" s="234"/>
      <c r="J343" s="234"/>
      <c r="K343" s="234"/>
      <c r="L343" s="234"/>
      <c r="M343" s="234"/>
      <c r="N343" s="234"/>
      <c r="O343" s="234"/>
      <c r="P343" s="234"/>
      <c r="Q343" s="234"/>
      <c r="R343" s="234"/>
      <c r="S343" s="234"/>
      <c r="T343" s="191">
        <f t="shared" si="255"/>
        <v>0</v>
      </c>
    </row>
    <row r="344" spans="1:24" s="199" customFormat="1" ht="47.25" x14ac:dyDescent="0.25">
      <c r="A344" s="72" t="s">
        <v>90</v>
      </c>
      <c r="B344" s="72"/>
      <c r="C344" s="107"/>
      <c r="D344" s="189" t="s">
        <v>670</v>
      </c>
      <c r="E344" s="189"/>
      <c r="F344" s="189"/>
      <c r="G344" s="205" t="s">
        <v>835</v>
      </c>
      <c r="H344" s="170">
        <f t="shared" ref="H344:H357" si="303">I344+L344</f>
        <v>22414302</v>
      </c>
      <c r="I344" s="170">
        <f t="shared" ref="I344:S344" si="304">I345</f>
        <v>18414302</v>
      </c>
      <c r="J344" s="170">
        <f t="shared" si="304"/>
        <v>0</v>
      </c>
      <c r="K344" s="170">
        <f t="shared" si="304"/>
        <v>0</v>
      </c>
      <c r="L344" s="170">
        <f t="shared" si="304"/>
        <v>4000000</v>
      </c>
      <c r="M344" s="170">
        <f t="shared" si="304"/>
        <v>81199698</v>
      </c>
      <c r="N344" s="170">
        <f>N345</f>
        <v>81199698</v>
      </c>
      <c r="O344" s="170">
        <f>O345</f>
        <v>0</v>
      </c>
      <c r="P344" s="170">
        <f t="shared" si="304"/>
        <v>0</v>
      </c>
      <c r="Q344" s="170">
        <f t="shared" si="304"/>
        <v>0</v>
      </c>
      <c r="R344" s="170">
        <f t="shared" si="304"/>
        <v>81199698</v>
      </c>
      <c r="S344" s="170">
        <f t="shared" si="304"/>
        <v>103614000</v>
      </c>
      <c r="T344" s="191">
        <f t="shared" ref="T344:T419" si="305">SUM(H344:R344)</f>
        <v>288427698</v>
      </c>
      <c r="U344" s="215">
        <f t="shared" ref="U344:U347" si="306">M344-N344</f>
        <v>0</v>
      </c>
      <c r="V344" s="198">
        <f t="shared" ref="V344:V345" si="307">M344-N344</f>
        <v>0</v>
      </c>
      <c r="W344" s="271">
        <f t="shared" ref="W344:W346" si="308">S344-(H344+M344)</f>
        <v>0</v>
      </c>
      <c r="X344" s="316"/>
    </row>
    <row r="345" spans="1:24" s="199" customFormat="1" ht="47.25" x14ac:dyDescent="0.25">
      <c r="A345" s="68" t="s">
        <v>91</v>
      </c>
      <c r="B345" s="68"/>
      <c r="C345" s="77"/>
      <c r="D345" s="202" t="s">
        <v>671</v>
      </c>
      <c r="E345" s="202"/>
      <c r="F345" s="189"/>
      <c r="G345" s="194" t="s">
        <v>836</v>
      </c>
      <c r="H345" s="171">
        <f>I345+L345</f>
        <v>22414302</v>
      </c>
      <c r="I345" s="171">
        <f>I346+I349+I352+I358</f>
        <v>18414302</v>
      </c>
      <c r="J345" s="171">
        <f t="shared" ref="J345:R345" si="309">J346+J349+J352+J358</f>
        <v>0</v>
      </c>
      <c r="K345" s="171">
        <f t="shared" si="309"/>
        <v>0</v>
      </c>
      <c r="L345" s="171">
        <f t="shared" si="309"/>
        <v>4000000</v>
      </c>
      <c r="M345" s="171">
        <f t="shared" si="309"/>
        <v>81199698</v>
      </c>
      <c r="N345" s="171">
        <f t="shared" si="309"/>
        <v>81199698</v>
      </c>
      <c r="O345" s="171">
        <f t="shared" si="309"/>
        <v>0</v>
      </c>
      <c r="P345" s="171">
        <f t="shared" si="309"/>
        <v>0</v>
      </c>
      <c r="Q345" s="171">
        <f t="shared" si="309"/>
        <v>0</v>
      </c>
      <c r="R345" s="171">
        <f t="shared" si="309"/>
        <v>81199698</v>
      </c>
      <c r="S345" s="171">
        <f>S346+S349+S352+S358</f>
        <v>103614000</v>
      </c>
      <c r="T345" s="191">
        <f t="shared" si="305"/>
        <v>288427698</v>
      </c>
      <c r="U345" s="215">
        <f t="shared" si="306"/>
        <v>0</v>
      </c>
      <c r="V345" s="198">
        <f t="shared" si="307"/>
        <v>0</v>
      </c>
      <c r="W345" s="271">
        <f t="shared" si="308"/>
        <v>0</v>
      </c>
    </row>
    <row r="346" spans="1:24" s="199" customFormat="1" x14ac:dyDescent="0.25">
      <c r="A346" s="65" t="s">
        <v>237</v>
      </c>
      <c r="B346" s="66" t="s">
        <v>83</v>
      </c>
      <c r="C346" s="105"/>
      <c r="D346" s="189" t="s">
        <v>672</v>
      </c>
      <c r="E346" s="193" t="s">
        <v>83</v>
      </c>
      <c r="F346" s="193"/>
      <c r="G346" s="190" t="s">
        <v>84</v>
      </c>
      <c r="H346" s="170">
        <f>I346+L346</f>
        <v>10000000</v>
      </c>
      <c r="I346" s="170">
        <f>I347+I348</f>
        <v>8000000</v>
      </c>
      <c r="J346" s="170">
        <f t="shared" ref="J346:S346" si="310">J347+J348</f>
        <v>0</v>
      </c>
      <c r="K346" s="170">
        <f t="shared" si="310"/>
        <v>0</v>
      </c>
      <c r="L346" s="170">
        <f t="shared" si="310"/>
        <v>2000000</v>
      </c>
      <c r="M346" s="170">
        <f t="shared" si="310"/>
        <v>40000000</v>
      </c>
      <c r="N346" s="170">
        <f t="shared" si="310"/>
        <v>40000000</v>
      </c>
      <c r="O346" s="170">
        <f t="shared" si="310"/>
        <v>0</v>
      </c>
      <c r="P346" s="170">
        <f t="shared" si="310"/>
        <v>0</v>
      </c>
      <c r="Q346" s="170">
        <f t="shared" si="310"/>
        <v>0</v>
      </c>
      <c r="R346" s="170">
        <f t="shared" si="310"/>
        <v>40000000</v>
      </c>
      <c r="S346" s="170">
        <f t="shared" si="310"/>
        <v>50000000</v>
      </c>
      <c r="T346" s="191">
        <f t="shared" si="305"/>
        <v>140000000</v>
      </c>
      <c r="U346" s="215">
        <f t="shared" si="306"/>
        <v>0</v>
      </c>
      <c r="W346" s="271">
        <f t="shared" si="308"/>
        <v>0</v>
      </c>
    </row>
    <row r="347" spans="1:24" ht="47.25" hidden="1" x14ac:dyDescent="0.25">
      <c r="A347" s="67" t="s">
        <v>102</v>
      </c>
      <c r="B347" s="67" t="s">
        <v>37</v>
      </c>
      <c r="C347" s="76" t="s">
        <v>20</v>
      </c>
      <c r="D347" s="297" t="s">
        <v>673</v>
      </c>
      <c r="E347" s="297" t="s">
        <v>371</v>
      </c>
      <c r="F347" s="297" t="s">
        <v>20</v>
      </c>
      <c r="G347" s="169" t="s">
        <v>831</v>
      </c>
      <c r="H347" s="171">
        <f t="shared" si="303"/>
        <v>0</v>
      </c>
      <c r="I347" s="171"/>
      <c r="J347" s="171"/>
      <c r="K347" s="171"/>
      <c r="L347" s="171"/>
      <c r="M347" s="171">
        <f>O347+R347</f>
        <v>0</v>
      </c>
      <c r="N347" s="171"/>
      <c r="O347" s="171"/>
      <c r="P347" s="171"/>
      <c r="Q347" s="171"/>
      <c r="R347" s="171"/>
      <c r="S347" s="171">
        <f>H347+M347</f>
        <v>0</v>
      </c>
      <c r="T347" s="191">
        <f t="shared" si="305"/>
        <v>0</v>
      </c>
      <c r="U347" s="215">
        <f t="shared" si="306"/>
        <v>0</v>
      </c>
    </row>
    <row r="348" spans="1:24" ht="31.5" x14ac:dyDescent="0.25">
      <c r="A348" s="67"/>
      <c r="B348" s="67"/>
      <c r="C348" s="76"/>
      <c r="D348" s="297" t="s">
        <v>674</v>
      </c>
      <c r="E348" s="297" t="s">
        <v>37</v>
      </c>
      <c r="F348" s="297" t="s">
        <v>17</v>
      </c>
      <c r="G348" s="169" t="s">
        <v>428</v>
      </c>
      <c r="H348" s="171">
        <f t="shared" si="303"/>
        <v>10000000</v>
      </c>
      <c r="I348" s="171">
        <v>8000000</v>
      </c>
      <c r="J348" s="171"/>
      <c r="K348" s="171"/>
      <c r="L348" s="171">
        <v>2000000</v>
      </c>
      <c r="M348" s="171">
        <f>O348+R348</f>
        <v>40000000</v>
      </c>
      <c r="N348" s="171">
        <v>40000000</v>
      </c>
      <c r="O348" s="171">
        <v>0</v>
      </c>
      <c r="P348" s="171"/>
      <c r="Q348" s="171">
        <v>0</v>
      </c>
      <c r="R348" s="171">
        <v>40000000</v>
      </c>
      <c r="S348" s="171">
        <f>H348+M348</f>
        <v>50000000</v>
      </c>
      <c r="T348" s="191">
        <f t="shared" si="305"/>
        <v>140000000</v>
      </c>
      <c r="W348" s="271">
        <f>S348-(H348+M348)</f>
        <v>0</v>
      </c>
    </row>
    <row r="349" spans="1:24" ht="31.5" hidden="1" x14ac:dyDescent="0.25">
      <c r="A349" s="67"/>
      <c r="B349" s="67"/>
      <c r="C349" s="76"/>
      <c r="D349" s="189" t="s">
        <v>952</v>
      </c>
      <c r="E349" s="189" t="s">
        <v>169</v>
      </c>
      <c r="F349" s="189"/>
      <c r="G349" s="201" t="s">
        <v>170</v>
      </c>
      <c r="H349" s="170">
        <f>I349+L349</f>
        <v>0</v>
      </c>
      <c r="I349" s="170">
        <f>I350+I351</f>
        <v>0</v>
      </c>
      <c r="J349" s="170">
        <f t="shared" ref="J349:S349" si="311">J350+J351</f>
        <v>0</v>
      </c>
      <c r="K349" s="170">
        <f t="shared" si="311"/>
        <v>0</v>
      </c>
      <c r="L349" s="170">
        <f>L350+L351</f>
        <v>0</v>
      </c>
      <c r="M349" s="170">
        <f t="shared" si="311"/>
        <v>0</v>
      </c>
      <c r="N349" s="170">
        <f t="shared" si="311"/>
        <v>0</v>
      </c>
      <c r="O349" s="170">
        <f t="shared" si="311"/>
        <v>0</v>
      </c>
      <c r="P349" s="170">
        <f t="shared" si="311"/>
        <v>0</v>
      </c>
      <c r="Q349" s="170">
        <f t="shared" si="311"/>
        <v>0</v>
      </c>
      <c r="R349" s="170">
        <f t="shared" si="311"/>
        <v>0</v>
      </c>
      <c r="S349" s="170">
        <f t="shared" si="311"/>
        <v>0</v>
      </c>
      <c r="T349" s="191">
        <f t="shared" ref="T349:T351" si="312">SUM(H349:R349)</f>
        <v>0</v>
      </c>
    </row>
    <row r="350" spans="1:24" ht="47.25" hidden="1" x14ac:dyDescent="0.25">
      <c r="A350" s="67"/>
      <c r="B350" s="67"/>
      <c r="C350" s="76"/>
      <c r="D350" s="202" t="s">
        <v>950</v>
      </c>
      <c r="E350" s="202" t="s">
        <v>949</v>
      </c>
      <c r="F350" s="202" t="s">
        <v>21</v>
      </c>
      <c r="G350" s="209" t="s">
        <v>948</v>
      </c>
      <c r="H350" s="171">
        <f t="shared" ref="H350:H351" si="313">I350+L350</f>
        <v>0</v>
      </c>
      <c r="I350" s="171"/>
      <c r="J350" s="171"/>
      <c r="K350" s="171"/>
      <c r="L350" s="171"/>
      <c r="M350" s="171">
        <f>O350+R350</f>
        <v>0</v>
      </c>
      <c r="N350" s="171"/>
      <c r="O350" s="171"/>
      <c r="P350" s="171"/>
      <c r="Q350" s="171"/>
      <c r="R350" s="171"/>
      <c r="S350" s="171">
        <f>H350+M350</f>
        <v>0</v>
      </c>
      <c r="T350" s="191">
        <f t="shared" si="312"/>
        <v>0</v>
      </c>
    </row>
    <row r="351" spans="1:24" ht="31.5" hidden="1" x14ac:dyDescent="0.25">
      <c r="A351" s="67"/>
      <c r="B351" s="67"/>
      <c r="C351" s="76"/>
      <c r="D351" s="202" t="s">
        <v>951</v>
      </c>
      <c r="E351" s="202" t="s">
        <v>396</v>
      </c>
      <c r="F351" s="202" t="s">
        <v>50</v>
      </c>
      <c r="G351" s="209" t="s">
        <v>51</v>
      </c>
      <c r="H351" s="171">
        <f t="shared" si="313"/>
        <v>0</v>
      </c>
      <c r="I351" s="276"/>
      <c r="J351" s="171"/>
      <c r="K351" s="171"/>
      <c r="L351" s="171"/>
      <c r="M351" s="171">
        <f>O351+R351</f>
        <v>0</v>
      </c>
      <c r="N351" s="171"/>
      <c r="O351" s="171"/>
      <c r="P351" s="171"/>
      <c r="Q351" s="171"/>
      <c r="R351" s="171"/>
      <c r="S351" s="171">
        <f>H351+M351</f>
        <v>0</v>
      </c>
      <c r="T351" s="191">
        <f t="shared" si="312"/>
        <v>0</v>
      </c>
    </row>
    <row r="352" spans="1:24" s="199" customFormat="1" x14ac:dyDescent="0.25">
      <c r="A352" s="65" t="s">
        <v>290</v>
      </c>
      <c r="B352" s="65" t="s">
        <v>289</v>
      </c>
      <c r="C352" s="77"/>
      <c r="D352" s="189" t="s">
        <v>675</v>
      </c>
      <c r="E352" s="189" t="s">
        <v>204</v>
      </c>
      <c r="F352" s="189"/>
      <c r="G352" s="201" t="s">
        <v>451</v>
      </c>
      <c r="H352" s="170">
        <f>I352+L352</f>
        <v>10000000</v>
      </c>
      <c r="I352" s="170">
        <f>SUM(I354:I357)</f>
        <v>8000000</v>
      </c>
      <c r="J352" s="170">
        <f t="shared" ref="J352:R352" si="314">SUM(J354:J357)</f>
        <v>0</v>
      </c>
      <c r="K352" s="170">
        <f t="shared" si="314"/>
        <v>0</v>
      </c>
      <c r="L352" s="170">
        <f t="shared" si="314"/>
        <v>2000000</v>
      </c>
      <c r="M352" s="170">
        <f t="shared" si="314"/>
        <v>40000000</v>
      </c>
      <c r="N352" s="170">
        <f t="shared" si="314"/>
        <v>40000000</v>
      </c>
      <c r="O352" s="170">
        <f t="shared" si="314"/>
        <v>0</v>
      </c>
      <c r="P352" s="170">
        <f t="shared" si="314"/>
        <v>0</v>
      </c>
      <c r="Q352" s="170">
        <f t="shared" si="314"/>
        <v>0</v>
      </c>
      <c r="R352" s="170">
        <f t="shared" si="314"/>
        <v>40000000</v>
      </c>
      <c r="S352" s="170">
        <f>H352+M352</f>
        <v>50000000</v>
      </c>
      <c r="T352" s="191">
        <f t="shared" si="305"/>
        <v>140000000</v>
      </c>
      <c r="U352" s="215">
        <f t="shared" ref="U352:U354" si="315">M352-N352</f>
        <v>0</v>
      </c>
      <c r="V352" s="198">
        <f t="shared" ref="V352:V353" si="316">M352-N352</f>
        <v>0</v>
      </c>
      <c r="W352" s="271">
        <f t="shared" ref="W352:W355" si="317">S352-(H352+M352)</f>
        <v>0</v>
      </c>
    </row>
    <row r="353" spans="1:23" s="199" customFormat="1" ht="78.75" hidden="1" x14ac:dyDescent="0.25">
      <c r="A353" s="65"/>
      <c r="B353" s="65"/>
      <c r="C353" s="77"/>
      <c r="D353" s="189" t="s">
        <v>676</v>
      </c>
      <c r="E353" s="189" t="s">
        <v>294</v>
      </c>
      <c r="F353" s="189"/>
      <c r="G353" s="201" t="s">
        <v>452</v>
      </c>
      <c r="H353" s="170">
        <f t="shared" si="303"/>
        <v>0</v>
      </c>
      <c r="I353" s="170">
        <f>SUM(I354:I356)</f>
        <v>0</v>
      </c>
      <c r="J353" s="170">
        <f t="shared" ref="J353:S353" si="318">SUM(J354:J356)</f>
        <v>0</v>
      </c>
      <c r="K353" s="170">
        <f t="shared" si="318"/>
        <v>0</v>
      </c>
      <c r="L353" s="170">
        <f t="shared" si="318"/>
        <v>0</v>
      </c>
      <c r="M353" s="170">
        <f t="shared" si="318"/>
        <v>0</v>
      </c>
      <c r="N353" s="170">
        <f>SUM(N354:N356)</f>
        <v>0</v>
      </c>
      <c r="O353" s="170">
        <f>SUM(O354:O356)</f>
        <v>0</v>
      </c>
      <c r="P353" s="170">
        <f t="shared" si="318"/>
        <v>0</v>
      </c>
      <c r="Q353" s="170">
        <f t="shared" si="318"/>
        <v>0</v>
      </c>
      <c r="R353" s="170">
        <f t="shared" si="318"/>
        <v>0</v>
      </c>
      <c r="S353" s="170">
        <f t="shared" si="318"/>
        <v>0</v>
      </c>
      <c r="T353" s="191">
        <f t="shared" si="305"/>
        <v>0</v>
      </c>
      <c r="U353" s="215">
        <f t="shared" si="315"/>
        <v>0</v>
      </c>
      <c r="V353" s="198">
        <f t="shared" si="316"/>
        <v>0</v>
      </c>
      <c r="W353" s="271">
        <f t="shared" si="317"/>
        <v>0</v>
      </c>
    </row>
    <row r="354" spans="1:23" ht="47.25" hidden="1" x14ac:dyDescent="0.25">
      <c r="A354" s="67" t="s">
        <v>291</v>
      </c>
      <c r="B354" s="67" t="s">
        <v>103</v>
      </c>
      <c r="C354" s="76" t="s">
        <v>36</v>
      </c>
      <c r="D354" s="297" t="s">
        <v>677</v>
      </c>
      <c r="E354" s="297" t="s">
        <v>453</v>
      </c>
      <c r="F354" s="297" t="s">
        <v>36</v>
      </c>
      <c r="G354" s="208" t="s">
        <v>454</v>
      </c>
      <c r="H354" s="171">
        <f t="shared" si="303"/>
        <v>0</v>
      </c>
      <c r="I354" s="171"/>
      <c r="J354" s="171"/>
      <c r="K354" s="171"/>
      <c r="L354" s="171"/>
      <c r="M354" s="276">
        <f>O354+R354</f>
        <v>0</v>
      </c>
      <c r="N354" s="171"/>
      <c r="O354" s="171"/>
      <c r="P354" s="171"/>
      <c r="Q354" s="171"/>
      <c r="R354" s="171"/>
      <c r="S354" s="171">
        <f>H354+M354</f>
        <v>0</v>
      </c>
      <c r="T354" s="191">
        <f t="shared" si="305"/>
        <v>0</v>
      </c>
      <c r="U354" s="215">
        <f t="shared" si="315"/>
        <v>0</v>
      </c>
      <c r="W354" s="271">
        <f t="shared" si="317"/>
        <v>0</v>
      </c>
    </row>
    <row r="355" spans="1:23" hidden="1" x14ac:dyDescent="0.25">
      <c r="A355" s="68" t="s">
        <v>315</v>
      </c>
      <c r="B355" s="69" t="s">
        <v>104</v>
      </c>
      <c r="C355" s="78" t="s">
        <v>36</v>
      </c>
      <c r="D355" s="202" t="s">
        <v>678</v>
      </c>
      <c r="E355" s="210" t="s">
        <v>292</v>
      </c>
      <c r="F355" s="210" t="s">
        <v>36</v>
      </c>
      <c r="G355" s="208" t="s">
        <v>455</v>
      </c>
      <c r="H355" s="171">
        <f t="shared" si="303"/>
        <v>0</v>
      </c>
      <c r="I355" s="276"/>
      <c r="J355" s="171"/>
      <c r="K355" s="171"/>
      <c r="L355" s="171"/>
      <c r="M355" s="276">
        <f>O355+R355</f>
        <v>0</v>
      </c>
      <c r="N355" s="171"/>
      <c r="O355" s="171"/>
      <c r="P355" s="171"/>
      <c r="Q355" s="171"/>
      <c r="R355" s="171"/>
      <c r="S355" s="171">
        <f>H355+M355</f>
        <v>0</v>
      </c>
      <c r="T355" s="191">
        <f t="shared" si="305"/>
        <v>0</v>
      </c>
      <c r="V355" s="198">
        <f>M355-N355</f>
        <v>0</v>
      </c>
      <c r="W355" s="271">
        <f t="shared" si="317"/>
        <v>0</v>
      </c>
    </row>
    <row r="356" spans="1:23" s="2" customFormat="1" ht="30" hidden="1" x14ac:dyDescent="0.25">
      <c r="A356" s="68"/>
      <c r="B356" s="69"/>
      <c r="C356" s="78"/>
      <c r="D356" s="202" t="s">
        <v>679</v>
      </c>
      <c r="E356" s="210" t="s">
        <v>392</v>
      </c>
      <c r="F356" s="210" t="s">
        <v>36</v>
      </c>
      <c r="G356" s="60" t="s">
        <v>456</v>
      </c>
      <c r="H356" s="171">
        <f t="shared" si="303"/>
        <v>0</v>
      </c>
      <c r="I356" s="276"/>
      <c r="J356" s="171"/>
      <c r="K356" s="171"/>
      <c r="L356" s="171"/>
      <c r="M356" s="276">
        <f t="shared" ref="M356:M357" si="319">O356+R356</f>
        <v>0</v>
      </c>
      <c r="N356" s="171"/>
      <c r="O356" s="171"/>
      <c r="P356" s="171"/>
      <c r="Q356" s="171"/>
      <c r="R356" s="171"/>
      <c r="S356" s="171">
        <f>H356+M356</f>
        <v>0</v>
      </c>
      <c r="T356" s="191">
        <f t="shared" si="305"/>
        <v>0</v>
      </c>
    </row>
    <row r="357" spans="1:23" s="2" customFormat="1" x14ac:dyDescent="0.25">
      <c r="A357" s="68"/>
      <c r="B357" s="69"/>
      <c r="C357" s="78"/>
      <c r="D357" s="297" t="s">
        <v>938</v>
      </c>
      <c r="E357" s="297" t="s">
        <v>935</v>
      </c>
      <c r="F357" s="298" t="s">
        <v>937</v>
      </c>
      <c r="G357" s="165" t="s">
        <v>936</v>
      </c>
      <c r="H357" s="171">
        <f t="shared" si="303"/>
        <v>10000000</v>
      </c>
      <c r="I357" s="276">
        <v>8000000</v>
      </c>
      <c r="J357" s="171"/>
      <c r="K357" s="171"/>
      <c r="L357" s="171">
        <v>2000000</v>
      </c>
      <c r="M357" s="276">
        <f t="shared" si="319"/>
        <v>40000000</v>
      </c>
      <c r="N357" s="171">
        <v>40000000</v>
      </c>
      <c r="O357" s="171"/>
      <c r="P357" s="171"/>
      <c r="Q357" s="171"/>
      <c r="R357" s="171">
        <v>40000000</v>
      </c>
      <c r="S357" s="171">
        <f>H357+M357</f>
        <v>50000000</v>
      </c>
      <c r="T357" s="191">
        <f t="shared" si="305"/>
        <v>140000000</v>
      </c>
      <c r="W357" s="271">
        <f t="shared" ref="W357:W361" si="320">S357-(H357+M357)</f>
        <v>0</v>
      </c>
    </row>
    <row r="358" spans="1:23" s="2" customFormat="1" x14ac:dyDescent="0.25">
      <c r="A358" s="68"/>
      <c r="B358" s="69"/>
      <c r="C358" s="78"/>
      <c r="D358" s="189" t="s">
        <v>981</v>
      </c>
      <c r="E358" s="189" t="s">
        <v>437</v>
      </c>
      <c r="F358" s="189"/>
      <c r="G358" s="205" t="s">
        <v>438</v>
      </c>
      <c r="H358" s="170">
        <f>I358+L358</f>
        <v>2414302</v>
      </c>
      <c r="I358" s="282">
        <f>SUM(I360:I362)</f>
        <v>2414302</v>
      </c>
      <c r="J358" s="282">
        <f t="shared" ref="J358:S358" si="321">SUM(J360:J362)</f>
        <v>0</v>
      </c>
      <c r="K358" s="282">
        <f t="shared" si="321"/>
        <v>0</v>
      </c>
      <c r="L358" s="282">
        <f t="shared" si="321"/>
        <v>0</v>
      </c>
      <c r="M358" s="282">
        <f t="shared" si="321"/>
        <v>1199698</v>
      </c>
      <c r="N358" s="282">
        <f t="shared" si="321"/>
        <v>1199698</v>
      </c>
      <c r="O358" s="282">
        <f t="shared" si="321"/>
        <v>0</v>
      </c>
      <c r="P358" s="282">
        <f t="shared" si="321"/>
        <v>0</v>
      </c>
      <c r="Q358" s="282">
        <f t="shared" si="321"/>
        <v>0</v>
      </c>
      <c r="R358" s="282">
        <f t="shared" si="321"/>
        <v>1199698</v>
      </c>
      <c r="S358" s="282">
        <f t="shared" si="321"/>
        <v>3614000</v>
      </c>
      <c r="T358" s="191">
        <f t="shared" si="305"/>
        <v>8427698</v>
      </c>
      <c r="U358" s="215">
        <f>M358-N358</f>
        <v>0</v>
      </c>
      <c r="V358" s="198">
        <f t="shared" ref="V358:V361" si="322">M358-N358</f>
        <v>0</v>
      </c>
      <c r="W358" s="271">
        <f t="shared" si="320"/>
        <v>0</v>
      </c>
    </row>
    <row r="359" spans="1:23" s="2" customFormat="1" hidden="1" x14ac:dyDescent="0.25">
      <c r="A359" s="68"/>
      <c r="B359" s="69"/>
      <c r="C359" s="78"/>
      <c r="D359" s="189"/>
      <c r="E359" s="189"/>
      <c r="F359" s="189"/>
      <c r="G359" s="205"/>
      <c r="H359" s="170"/>
      <c r="I359" s="170"/>
      <c r="J359" s="170"/>
      <c r="K359" s="170"/>
      <c r="L359" s="170"/>
      <c r="M359" s="170"/>
      <c r="N359" s="170"/>
      <c r="O359" s="170"/>
      <c r="P359" s="170"/>
      <c r="Q359" s="170"/>
      <c r="R359" s="170"/>
      <c r="S359" s="170"/>
      <c r="T359" s="191">
        <f>SUM(H359:R359)</f>
        <v>0</v>
      </c>
      <c r="V359" s="198"/>
      <c r="W359" s="271">
        <f t="shared" si="320"/>
        <v>0</v>
      </c>
    </row>
    <row r="360" spans="1:23" s="2" customFormat="1" x14ac:dyDescent="0.25">
      <c r="A360" s="68"/>
      <c r="B360" s="69"/>
      <c r="C360" s="78"/>
      <c r="D360" s="297" t="s">
        <v>990</v>
      </c>
      <c r="E360" s="297" t="s">
        <v>406</v>
      </c>
      <c r="F360" s="297" t="s">
        <v>37</v>
      </c>
      <c r="G360" s="169" t="s">
        <v>404</v>
      </c>
      <c r="H360" s="170">
        <f>I360+L360</f>
        <v>-16000</v>
      </c>
      <c r="I360" s="234">
        <v>-16000</v>
      </c>
      <c r="J360" s="171"/>
      <c r="K360" s="171"/>
      <c r="L360" s="171"/>
      <c r="M360" s="171">
        <f>O360+R360</f>
        <v>0</v>
      </c>
      <c r="N360" s="171"/>
      <c r="O360" s="171"/>
      <c r="P360" s="171"/>
      <c r="Q360" s="171"/>
      <c r="R360" s="171"/>
      <c r="S360" s="171">
        <f>H360+M360</f>
        <v>-16000</v>
      </c>
      <c r="T360" s="191">
        <f t="shared" si="305"/>
        <v>-32000</v>
      </c>
      <c r="U360" s="215">
        <f t="shared" ref="U360:U361" si="323">M360-N360</f>
        <v>0</v>
      </c>
      <c r="V360" s="198"/>
      <c r="W360" s="271"/>
    </row>
    <row r="361" spans="1:23" s="2" customFormat="1" ht="63" x14ac:dyDescent="0.25">
      <c r="A361" s="68"/>
      <c r="B361" s="69"/>
      <c r="C361" s="78"/>
      <c r="D361" s="202" t="s">
        <v>692</v>
      </c>
      <c r="E361" s="202" t="s">
        <v>388</v>
      </c>
      <c r="F361" s="202" t="s">
        <v>37</v>
      </c>
      <c r="G361" s="169" t="s">
        <v>471</v>
      </c>
      <c r="H361" s="170">
        <f>I361+L361</f>
        <v>2430302</v>
      </c>
      <c r="I361" s="171">
        <f>70302+160000+2200000</f>
        <v>2430302</v>
      </c>
      <c r="J361" s="277"/>
      <c r="K361" s="277"/>
      <c r="L361" s="170"/>
      <c r="M361" s="171">
        <f>O361+R361</f>
        <v>1199698</v>
      </c>
      <c r="N361" s="278">
        <f>399698+800000</f>
        <v>1199698</v>
      </c>
      <c r="O361" s="171"/>
      <c r="P361" s="279"/>
      <c r="Q361" s="279"/>
      <c r="R361" s="281">
        <f>399698+800000</f>
        <v>1199698</v>
      </c>
      <c r="S361" s="171">
        <f>H361+M361</f>
        <v>3630000</v>
      </c>
      <c r="T361" s="191">
        <f t="shared" si="305"/>
        <v>8459698</v>
      </c>
      <c r="U361" s="215">
        <f t="shared" si="323"/>
        <v>0</v>
      </c>
      <c r="V361" s="198">
        <f t="shared" si="322"/>
        <v>0</v>
      </c>
      <c r="W361" s="271">
        <f t="shared" si="320"/>
        <v>0</v>
      </c>
    </row>
    <row r="362" spans="1:23" s="2" customFormat="1" ht="157.5" hidden="1" x14ac:dyDescent="0.25">
      <c r="A362" s="68"/>
      <c r="B362" s="69"/>
      <c r="C362" s="78"/>
      <c r="D362" s="193" t="s">
        <v>939</v>
      </c>
      <c r="E362" s="297" t="s">
        <v>940</v>
      </c>
      <c r="F362" s="297" t="s">
        <v>37</v>
      </c>
      <c r="G362" s="239" t="s">
        <v>941</v>
      </c>
      <c r="H362" s="170">
        <f>I362+L362</f>
        <v>0</v>
      </c>
      <c r="I362" s="171"/>
      <c r="J362" s="170"/>
      <c r="K362" s="170"/>
      <c r="L362" s="170"/>
      <c r="M362" s="171">
        <f>O362+R362</f>
        <v>0</v>
      </c>
      <c r="N362" s="171"/>
      <c r="O362" s="171"/>
      <c r="P362" s="171"/>
      <c r="Q362" s="171"/>
      <c r="R362" s="171"/>
      <c r="S362" s="171">
        <f>H362+M362</f>
        <v>0</v>
      </c>
      <c r="T362" s="191">
        <f t="shared" si="305"/>
        <v>0</v>
      </c>
    </row>
    <row r="363" spans="1:23" s="2" customFormat="1" ht="8.25" customHeight="1" x14ac:dyDescent="0.25">
      <c r="A363" s="68"/>
      <c r="B363" s="69"/>
      <c r="C363" s="78"/>
      <c r="D363" s="193"/>
      <c r="E363" s="297"/>
      <c r="F363" s="361"/>
      <c r="G363" s="239"/>
      <c r="H363" s="369"/>
      <c r="I363" s="171"/>
      <c r="J363" s="170"/>
      <c r="K363" s="170"/>
      <c r="L363" s="170"/>
      <c r="M363" s="171"/>
      <c r="N363" s="171"/>
      <c r="O363" s="171"/>
      <c r="P363" s="171"/>
      <c r="Q363" s="171"/>
      <c r="R363" s="171"/>
      <c r="S363" s="171"/>
      <c r="T363" s="191"/>
      <c r="U363" s="215">
        <f t="shared" ref="U363:U366" si="324">M363-N363</f>
        <v>0</v>
      </c>
    </row>
    <row r="364" spans="1:23" s="2" customFormat="1" ht="31.5" x14ac:dyDescent="0.25">
      <c r="A364" s="73" t="s">
        <v>119</v>
      </c>
      <c r="B364" s="73"/>
      <c r="C364" s="103"/>
      <c r="D364" s="197" t="s">
        <v>355</v>
      </c>
      <c r="E364" s="197"/>
      <c r="F364" s="197"/>
      <c r="G364" s="373" t="s">
        <v>307</v>
      </c>
      <c r="H364" s="170">
        <f t="shared" ref="H364:H410" si="325">I364+L364</f>
        <v>-46492.5</v>
      </c>
      <c r="I364" s="170">
        <f>I365+I369</f>
        <v>-46492.5</v>
      </c>
      <c r="J364" s="170">
        <f t="shared" ref="J364:S364" si="326">J365+J369</f>
        <v>0</v>
      </c>
      <c r="K364" s="170">
        <f t="shared" si="326"/>
        <v>0</v>
      </c>
      <c r="L364" s="170">
        <f t="shared" si="326"/>
        <v>0</v>
      </c>
      <c r="M364" s="170">
        <f t="shared" si="326"/>
        <v>0</v>
      </c>
      <c r="N364" s="170">
        <f t="shared" si="326"/>
        <v>0</v>
      </c>
      <c r="O364" s="170">
        <f t="shared" si="326"/>
        <v>0</v>
      </c>
      <c r="P364" s="170">
        <f t="shared" si="326"/>
        <v>0</v>
      </c>
      <c r="Q364" s="170">
        <f t="shared" si="326"/>
        <v>0</v>
      </c>
      <c r="R364" s="170">
        <f t="shared" si="326"/>
        <v>0</v>
      </c>
      <c r="S364" s="170">
        <f t="shared" si="326"/>
        <v>-46492.5</v>
      </c>
      <c r="T364" s="191">
        <f t="shared" si="305"/>
        <v>-92985</v>
      </c>
      <c r="U364" s="215">
        <f t="shared" si="324"/>
        <v>0</v>
      </c>
    </row>
    <row r="365" spans="1:23" s="2" customFormat="1" ht="31.5" x14ac:dyDescent="0.25">
      <c r="A365" s="68" t="s">
        <v>120</v>
      </c>
      <c r="B365" s="70"/>
      <c r="C365" s="104"/>
      <c r="D365" s="202" t="s">
        <v>356</v>
      </c>
      <c r="E365" s="197"/>
      <c r="F365" s="197"/>
      <c r="G365" s="194" t="s">
        <v>308</v>
      </c>
      <c r="H365" s="171">
        <f>I365+L365</f>
        <v>-46492.5</v>
      </c>
      <c r="I365" s="171">
        <f>I366</f>
        <v>-46492.5</v>
      </c>
      <c r="J365" s="171">
        <f t="shared" ref="J365:S365" si="327">J366</f>
        <v>0</v>
      </c>
      <c r="K365" s="171">
        <f t="shared" si="327"/>
        <v>0</v>
      </c>
      <c r="L365" s="171">
        <f t="shared" si="327"/>
        <v>0</v>
      </c>
      <c r="M365" s="171">
        <f t="shared" si="327"/>
        <v>0</v>
      </c>
      <c r="N365" s="171">
        <f>N366</f>
        <v>0</v>
      </c>
      <c r="O365" s="171">
        <f>O366</f>
        <v>0</v>
      </c>
      <c r="P365" s="171">
        <f t="shared" si="327"/>
        <v>0</v>
      </c>
      <c r="Q365" s="171">
        <f t="shared" si="327"/>
        <v>0</v>
      </c>
      <c r="R365" s="171">
        <f t="shared" si="327"/>
        <v>0</v>
      </c>
      <c r="S365" s="171">
        <f t="shared" si="327"/>
        <v>-46492.5</v>
      </c>
      <c r="T365" s="191">
        <f t="shared" si="305"/>
        <v>-92985</v>
      </c>
      <c r="U365" s="215">
        <f t="shared" si="324"/>
        <v>0</v>
      </c>
    </row>
    <row r="366" spans="1:23" s="3" customFormat="1" x14ac:dyDescent="0.25">
      <c r="A366" s="65" t="s">
        <v>233</v>
      </c>
      <c r="B366" s="65" t="s">
        <v>83</v>
      </c>
      <c r="C366" s="105"/>
      <c r="D366" s="189" t="s">
        <v>357</v>
      </c>
      <c r="E366" s="189" t="s">
        <v>83</v>
      </c>
      <c r="F366" s="193"/>
      <c r="G366" s="190" t="s">
        <v>84</v>
      </c>
      <c r="H366" s="170">
        <f t="shared" si="325"/>
        <v>-46492.5</v>
      </c>
      <c r="I366" s="170">
        <f>I367+I368</f>
        <v>-46492.5</v>
      </c>
      <c r="J366" s="170">
        <f>J367+J368</f>
        <v>0</v>
      </c>
      <c r="K366" s="170">
        <f t="shared" ref="K366:S366" si="328">K367+K368</f>
        <v>0</v>
      </c>
      <c r="L366" s="170">
        <f t="shared" si="328"/>
        <v>0</v>
      </c>
      <c r="M366" s="170">
        <f t="shared" si="328"/>
        <v>0</v>
      </c>
      <c r="N366" s="170">
        <f>N367+N368</f>
        <v>0</v>
      </c>
      <c r="O366" s="170">
        <f>O367+O368</f>
        <v>0</v>
      </c>
      <c r="P366" s="170">
        <f t="shared" si="328"/>
        <v>0</v>
      </c>
      <c r="Q366" s="170">
        <f t="shared" si="328"/>
        <v>0</v>
      </c>
      <c r="R366" s="170">
        <f t="shared" si="328"/>
        <v>0</v>
      </c>
      <c r="S366" s="170">
        <f t="shared" si="328"/>
        <v>-46492.5</v>
      </c>
      <c r="T366" s="191">
        <f t="shared" si="305"/>
        <v>-92985</v>
      </c>
      <c r="U366" s="215">
        <f t="shared" si="324"/>
        <v>0</v>
      </c>
    </row>
    <row r="367" spans="1:23" s="2" customFormat="1" ht="47.25" hidden="1" x14ac:dyDescent="0.25">
      <c r="A367" s="67" t="s">
        <v>121</v>
      </c>
      <c r="B367" s="67" t="s">
        <v>37</v>
      </c>
      <c r="C367" s="76" t="s">
        <v>20</v>
      </c>
      <c r="D367" s="297" t="s">
        <v>375</v>
      </c>
      <c r="E367" s="297" t="s">
        <v>371</v>
      </c>
      <c r="F367" s="297" t="s">
        <v>20</v>
      </c>
      <c r="G367" s="169" t="s">
        <v>831</v>
      </c>
      <c r="H367" s="171">
        <f t="shared" si="325"/>
        <v>0</v>
      </c>
      <c r="I367" s="171"/>
      <c r="J367" s="171"/>
      <c r="K367" s="171"/>
      <c r="L367" s="171"/>
      <c r="M367" s="171">
        <f>O367+R367</f>
        <v>0</v>
      </c>
      <c r="N367" s="171"/>
      <c r="O367" s="170"/>
      <c r="P367" s="170"/>
      <c r="Q367" s="170"/>
      <c r="R367" s="171"/>
      <c r="S367" s="171">
        <f>H367+M367</f>
        <v>0</v>
      </c>
      <c r="T367" s="191">
        <f t="shared" si="305"/>
        <v>0</v>
      </c>
    </row>
    <row r="368" spans="1:23" s="2" customFormat="1" ht="31.5" x14ac:dyDescent="0.25">
      <c r="A368" s="67"/>
      <c r="B368" s="67"/>
      <c r="C368" s="76"/>
      <c r="D368" s="297" t="s">
        <v>427</v>
      </c>
      <c r="E368" s="297" t="s">
        <v>37</v>
      </c>
      <c r="F368" s="297" t="s">
        <v>17</v>
      </c>
      <c r="G368" s="169" t="s">
        <v>428</v>
      </c>
      <c r="H368" s="171">
        <f t="shared" si="325"/>
        <v>-46492.5</v>
      </c>
      <c r="I368" s="171">
        <v>-46492.5</v>
      </c>
      <c r="J368" s="171"/>
      <c r="K368" s="171"/>
      <c r="L368" s="171"/>
      <c r="M368" s="171">
        <f>O368+R368</f>
        <v>0</v>
      </c>
      <c r="N368" s="171"/>
      <c r="O368" s="170"/>
      <c r="P368" s="170"/>
      <c r="Q368" s="170"/>
      <c r="R368" s="171"/>
      <c r="S368" s="171">
        <f>H368+M368</f>
        <v>-46492.5</v>
      </c>
      <c r="T368" s="191">
        <f t="shared" si="305"/>
        <v>-92985</v>
      </c>
      <c r="U368" s="215">
        <f>M368-N368</f>
        <v>0</v>
      </c>
    </row>
    <row r="369" spans="1:22" hidden="1" x14ac:dyDescent="0.25">
      <c r="A369" s="181"/>
      <c r="B369" s="181"/>
      <c r="C369" s="181"/>
      <c r="D369" s="189" t="s">
        <v>962</v>
      </c>
      <c r="E369" s="189" t="s">
        <v>198</v>
      </c>
      <c r="F369" s="189"/>
      <c r="G369" s="201" t="s">
        <v>199</v>
      </c>
      <c r="H369" s="170">
        <f>I369+L369</f>
        <v>0</v>
      </c>
      <c r="I369" s="170">
        <f>I370+I371</f>
        <v>0</v>
      </c>
      <c r="J369" s="170">
        <f t="shared" ref="J369:S369" si="329">J370+J371</f>
        <v>0</v>
      </c>
      <c r="K369" s="170">
        <f t="shared" si="329"/>
        <v>0</v>
      </c>
      <c r="L369" s="170">
        <f t="shared" si="329"/>
        <v>0</v>
      </c>
      <c r="M369" s="170">
        <f t="shared" si="329"/>
        <v>0</v>
      </c>
      <c r="N369" s="170">
        <f t="shared" si="329"/>
        <v>0</v>
      </c>
      <c r="O369" s="170">
        <f t="shared" si="329"/>
        <v>0</v>
      </c>
      <c r="P369" s="170">
        <f t="shared" si="329"/>
        <v>0</v>
      </c>
      <c r="Q369" s="170">
        <f t="shared" si="329"/>
        <v>0</v>
      </c>
      <c r="R369" s="170">
        <f t="shared" si="329"/>
        <v>0</v>
      </c>
      <c r="S369" s="170">
        <f t="shared" si="329"/>
        <v>0</v>
      </c>
      <c r="T369" s="191">
        <f>SUM(H369:R369)</f>
        <v>0</v>
      </c>
    </row>
    <row r="370" spans="1:22" ht="31.5" hidden="1" x14ac:dyDescent="0.25">
      <c r="A370" s="181"/>
      <c r="B370" s="181"/>
      <c r="C370" s="181"/>
      <c r="D370" s="297" t="s">
        <v>963</v>
      </c>
      <c r="E370" s="297" t="s">
        <v>860</v>
      </c>
      <c r="F370" s="297" t="s">
        <v>40</v>
      </c>
      <c r="G370" s="196" t="s">
        <v>861</v>
      </c>
      <c r="H370" s="171">
        <f t="shared" ref="H370:H371" si="330">I370+L370</f>
        <v>0</v>
      </c>
      <c r="I370" s="171"/>
      <c r="J370" s="171"/>
      <c r="K370" s="171"/>
      <c r="L370" s="171"/>
      <c r="M370" s="171">
        <f t="shared" ref="M370:M371" si="331">O370+R370</f>
        <v>0</v>
      </c>
      <c r="N370" s="171"/>
      <c r="O370" s="171"/>
      <c r="P370" s="171"/>
      <c r="Q370" s="171"/>
      <c r="R370" s="171"/>
      <c r="S370" s="171">
        <f t="shared" ref="S370:S371" si="332">H370+M370</f>
        <v>0</v>
      </c>
      <c r="T370" s="191">
        <f t="shared" ref="T370:T371" si="333">SUM(H370:R370)</f>
        <v>0</v>
      </c>
    </row>
    <row r="371" spans="1:22" ht="31.5" hidden="1" x14ac:dyDescent="0.25">
      <c r="A371" s="181"/>
      <c r="B371" s="181"/>
      <c r="C371" s="181"/>
      <c r="D371" s="297" t="s">
        <v>964</v>
      </c>
      <c r="E371" s="297" t="s">
        <v>965</v>
      </c>
      <c r="F371" s="297" t="s">
        <v>40</v>
      </c>
      <c r="G371" s="196" t="s">
        <v>966</v>
      </c>
      <c r="H371" s="171">
        <f t="shared" si="330"/>
        <v>0</v>
      </c>
      <c r="I371" s="171"/>
      <c r="J371" s="171"/>
      <c r="K371" s="171"/>
      <c r="L371" s="171"/>
      <c r="M371" s="171">
        <f t="shared" si="331"/>
        <v>0</v>
      </c>
      <c r="N371" s="171"/>
      <c r="O371" s="171"/>
      <c r="P371" s="171"/>
      <c r="Q371" s="171"/>
      <c r="R371" s="171"/>
      <c r="S371" s="171">
        <f t="shared" si="332"/>
        <v>0</v>
      </c>
      <c r="T371" s="191">
        <f t="shared" si="333"/>
        <v>0</v>
      </c>
    </row>
    <row r="372" spans="1:22" s="2" customFormat="1" hidden="1" x14ac:dyDescent="0.25">
      <c r="A372" s="181"/>
      <c r="B372" s="181"/>
      <c r="C372" s="181"/>
      <c r="D372" s="197" t="s">
        <v>645</v>
      </c>
      <c r="E372" s="197"/>
      <c r="F372" s="197"/>
      <c r="G372" s="164" t="s">
        <v>650</v>
      </c>
      <c r="H372" s="170">
        <f>I372+L372</f>
        <v>0</v>
      </c>
      <c r="I372" s="170">
        <f>I373</f>
        <v>0</v>
      </c>
      <c r="J372" s="170">
        <f t="shared" ref="J372:S373" si="334">J373</f>
        <v>0</v>
      </c>
      <c r="K372" s="170">
        <f t="shared" si="334"/>
        <v>0</v>
      </c>
      <c r="L372" s="170">
        <f t="shared" si="334"/>
        <v>0</v>
      </c>
      <c r="M372" s="170">
        <f t="shared" si="334"/>
        <v>0</v>
      </c>
      <c r="N372" s="170">
        <f>N373</f>
        <v>0</v>
      </c>
      <c r="O372" s="170">
        <f>O373</f>
        <v>0</v>
      </c>
      <c r="P372" s="170">
        <f t="shared" si="334"/>
        <v>0</v>
      </c>
      <c r="Q372" s="170">
        <f t="shared" si="334"/>
        <v>0</v>
      </c>
      <c r="R372" s="170">
        <f t="shared" si="334"/>
        <v>0</v>
      </c>
      <c r="S372" s="170">
        <f t="shared" si="334"/>
        <v>0</v>
      </c>
      <c r="T372" s="191">
        <f t="shared" si="305"/>
        <v>0</v>
      </c>
      <c r="U372" s="215">
        <f t="shared" ref="U372:U375" si="335">M372-N372</f>
        <v>0</v>
      </c>
    </row>
    <row r="373" spans="1:22" s="2" customFormat="1" hidden="1" x14ac:dyDescent="0.25">
      <c r="A373" s="181"/>
      <c r="B373" s="181"/>
      <c r="C373" s="181"/>
      <c r="D373" s="202" t="s">
        <v>646</v>
      </c>
      <c r="E373" s="197"/>
      <c r="F373" s="197"/>
      <c r="G373" s="133" t="s">
        <v>650</v>
      </c>
      <c r="H373" s="171">
        <f>I373+L373</f>
        <v>0</v>
      </c>
      <c r="I373" s="171">
        <f>I374</f>
        <v>0</v>
      </c>
      <c r="J373" s="171">
        <f t="shared" si="334"/>
        <v>0</v>
      </c>
      <c r="K373" s="171">
        <f t="shared" si="334"/>
        <v>0</v>
      </c>
      <c r="L373" s="171">
        <f t="shared" si="334"/>
        <v>0</v>
      </c>
      <c r="M373" s="171">
        <f t="shared" si="334"/>
        <v>0</v>
      </c>
      <c r="N373" s="171">
        <f>N374</f>
        <v>0</v>
      </c>
      <c r="O373" s="171">
        <f>O374</f>
        <v>0</v>
      </c>
      <c r="P373" s="171">
        <f t="shared" si="334"/>
        <v>0</v>
      </c>
      <c r="Q373" s="171">
        <f t="shared" si="334"/>
        <v>0</v>
      </c>
      <c r="R373" s="171">
        <f t="shared" si="334"/>
        <v>0</v>
      </c>
      <c r="S373" s="171">
        <f t="shared" si="334"/>
        <v>0</v>
      </c>
      <c r="T373" s="191">
        <f t="shared" si="305"/>
        <v>0</v>
      </c>
      <c r="U373" s="215">
        <f t="shared" si="335"/>
        <v>0</v>
      </c>
    </row>
    <row r="374" spans="1:22" s="2" customFormat="1" hidden="1" x14ac:dyDescent="0.25">
      <c r="A374" s="181"/>
      <c r="B374" s="181"/>
      <c r="C374" s="181"/>
      <c r="D374" s="189" t="s">
        <v>647</v>
      </c>
      <c r="E374" s="189" t="s">
        <v>83</v>
      </c>
      <c r="F374" s="193"/>
      <c r="G374" s="134" t="s">
        <v>84</v>
      </c>
      <c r="H374" s="170">
        <f>I374+L374</f>
        <v>0</v>
      </c>
      <c r="I374" s="170">
        <f>I375+I376</f>
        <v>0</v>
      </c>
      <c r="J374" s="170">
        <f t="shared" ref="J374:S374" si="336">J375+J376</f>
        <v>0</v>
      </c>
      <c r="K374" s="170">
        <f t="shared" si="336"/>
        <v>0</v>
      </c>
      <c r="L374" s="170">
        <f t="shared" si="336"/>
        <v>0</v>
      </c>
      <c r="M374" s="170">
        <f t="shared" si="336"/>
        <v>0</v>
      </c>
      <c r="N374" s="170">
        <f t="shared" si="336"/>
        <v>0</v>
      </c>
      <c r="O374" s="170">
        <f t="shared" si="336"/>
        <v>0</v>
      </c>
      <c r="P374" s="170">
        <f t="shared" si="336"/>
        <v>0</v>
      </c>
      <c r="Q374" s="170">
        <f t="shared" si="336"/>
        <v>0</v>
      </c>
      <c r="R374" s="170">
        <f t="shared" si="336"/>
        <v>0</v>
      </c>
      <c r="S374" s="170">
        <f t="shared" si="336"/>
        <v>0</v>
      </c>
      <c r="T374" s="191">
        <f t="shared" si="305"/>
        <v>0</v>
      </c>
      <c r="U374" s="215">
        <f t="shared" si="335"/>
        <v>0</v>
      </c>
    </row>
    <row r="375" spans="1:22" s="2" customFormat="1" ht="47.25" hidden="1" x14ac:dyDescent="0.25">
      <c r="A375" s="181"/>
      <c r="B375" s="181"/>
      <c r="C375" s="181"/>
      <c r="D375" s="297" t="s">
        <v>648</v>
      </c>
      <c r="E375" s="297" t="s">
        <v>371</v>
      </c>
      <c r="F375" s="297" t="s">
        <v>20</v>
      </c>
      <c r="G375" s="169" t="s">
        <v>831</v>
      </c>
      <c r="H375" s="171">
        <f>I375+L375</f>
        <v>0</v>
      </c>
      <c r="I375" s="171"/>
      <c r="J375" s="171"/>
      <c r="K375" s="171"/>
      <c r="L375" s="171"/>
      <c r="M375" s="171">
        <f>O375+R375</f>
        <v>0</v>
      </c>
      <c r="N375" s="171"/>
      <c r="O375" s="170"/>
      <c r="P375" s="170"/>
      <c r="Q375" s="170"/>
      <c r="R375" s="171"/>
      <c r="S375" s="171">
        <f>H375+M375</f>
        <v>0</v>
      </c>
      <c r="T375" s="191">
        <f t="shared" si="305"/>
        <v>0</v>
      </c>
      <c r="U375" s="215">
        <f t="shared" si="335"/>
        <v>0</v>
      </c>
    </row>
    <row r="376" spans="1:22" s="2" customFormat="1" ht="30" hidden="1" x14ac:dyDescent="0.25">
      <c r="A376" s="181"/>
      <c r="B376" s="181"/>
      <c r="C376" s="181"/>
      <c r="D376" s="297" t="s">
        <v>649</v>
      </c>
      <c r="E376" s="297" t="s">
        <v>37</v>
      </c>
      <c r="F376" s="297" t="s">
        <v>17</v>
      </c>
      <c r="G376" s="60" t="s">
        <v>428</v>
      </c>
      <c r="H376" s="63">
        <f>I376+L376</f>
        <v>0</v>
      </c>
      <c r="I376" s="63"/>
      <c r="J376" s="63"/>
      <c r="K376" s="63"/>
      <c r="L376" s="63"/>
      <c r="M376" s="63">
        <f>O376+R376</f>
        <v>0</v>
      </c>
      <c r="N376" s="63"/>
      <c r="O376" s="64"/>
      <c r="P376" s="64"/>
      <c r="Q376" s="64"/>
      <c r="R376" s="63"/>
      <c r="S376" s="63">
        <f>H376+M376</f>
        <v>0</v>
      </c>
      <c r="T376" s="191">
        <f t="shared" si="305"/>
        <v>0</v>
      </c>
    </row>
    <row r="377" spans="1:22" s="2" customFormat="1" ht="31.5" hidden="1" x14ac:dyDescent="0.25">
      <c r="A377" s="13"/>
      <c r="B377" s="13"/>
      <c r="C377" s="13"/>
      <c r="D377" s="297" t="s">
        <v>859</v>
      </c>
      <c r="E377" s="297" t="s">
        <v>860</v>
      </c>
      <c r="F377" s="297" t="s">
        <v>40</v>
      </c>
      <c r="G377" s="196" t="s">
        <v>861</v>
      </c>
      <c r="H377" s="63">
        <f t="shared" ref="H377" si="337">I377+L377</f>
        <v>0</v>
      </c>
      <c r="I377" s="63"/>
      <c r="J377" s="63"/>
      <c r="K377" s="63"/>
      <c r="L377" s="63"/>
      <c r="M377" s="63">
        <f t="shared" ref="M377" si="338">O377+R377</f>
        <v>0</v>
      </c>
      <c r="N377" s="63"/>
      <c r="O377" s="63"/>
      <c r="P377" s="63"/>
      <c r="Q377" s="63"/>
      <c r="R377" s="63"/>
      <c r="S377" s="63">
        <f t="shared" ref="S377" si="339">H377+M377</f>
        <v>0</v>
      </c>
      <c r="T377" s="191">
        <f t="shared" ref="T377" si="340">SUM(H377:R377)</f>
        <v>0</v>
      </c>
    </row>
    <row r="378" spans="1:22" ht="31.5" x14ac:dyDescent="0.25">
      <c r="A378" s="72" t="s">
        <v>125</v>
      </c>
      <c r="B378" s="72"/>
      <c r="C378" s="107"/>
      <c r="D378" s="189" t="s">
        <v>358</v>
      </c>
      <c r="E378" s="189"/>
      <c r="F378" s="364"/>
      <c r="G378" s="190" t="s">
        <v>305</v>
      </c>
      <c r="H378" s="366">
        <f>I378+L378</f>
        <v>200000</v>
      </c>
      <c r="I378" s="170">
        <f>I379</f>
        <v>200000</v>
      </c>
      <c r="J378" s="170">
        <f t="shared" ref="J378:S378" si="341">J379</f>
        <v>0</v>
      </c>
      <c r="K378" s="170">
        <f t="shared" si="341"/>
        <v>0</v>
      </c>
      <c r="L378" s="170">
        <f t="shared" si="341"/>
        <v>0</v>
      </c>
      <c r="M378" s="170">
        <f t="shared" si="341"/>
        <v>1300000</v>
      </c>
      <c r="N378" s="170">
        <f>N379</f>
        <v>1300000</v>
      </c>
      <c r="O378" s="170">
        <f>O379</f>
        <v>0</v>
      </c>
      <c r="P378" s="170">
        <f t="shared" si="341"/>
        <v>0</v>
      </c>
      <c r="Q378" s="170">
        <f t="shared" si="341"/>
        <v>0</v>
      </c>
      <c r="R378" s="170">
        <f t="shared" si="341"/>
        <v>1300000</v>
      </c>
      <c r="S378" s="170">
        <f t="shared" si="341"/>
        <v>1500000</v>
      </c>
      <c r="T378" s="191">
        <f t="shared" si="305"/>
        <v>4300000</v>
      </c>
      <c r="V378" s="198">
        <f t="shared" ref="V378:V379" si="342">M378-N378</f>
        <v>0</v>
      </c>
    </row>
    <row r="379" spans="1:22" ht="31.5" x14ac:dyDescent="0.25">
      <c r="A379" s="68" t="s">
        <v>126</v>
      </c>
      <c r="B379" s="65"/>
      <c r="C379" s="77"/>
      <c r="D379" s="202" t="s">
        <v>359</v>
      </c>
      <c r="E379" s="189"/>
      <c r="F379" s="364"/>
      <c r="G379" s="194" t="s">
        <v>305</v>
      </c>
      <c r="H379" s="366">
        <f>I379+L379</f>
        <v>200000</v>
      </c>
      <c r="I379" s="171">
        <f>I380+I384+I387</f>
        <v>200000</v>
      </c>
      <c r="J379" s="171">
        <f t="shared" ref="J379:R379" si="343">J380+J384+J387</f>
        <v>0</v>
      </c>
      <c r="K379" s="171">
        <f t="shared" si="343"/>
        <v>0</v>
      </c>
      <c r="L379" s="171">
        <f t="shared" si="343"/>
        <v>0</v>
      </c>
      <c r="M379" s="171">
        <f t="shared" ref="M379" si="344">M380+M387</f>
        <v>1300000</v>
      </c>
      <c r="N379" s="171">
        <f t="shared" si="343"/>
        <v>1300000</v>
      </c>
      <c r="O379" s="171">
        <f t="shared" si="343"/>
        <v>0</v>
      </c>
      <c r="P379" s="171">
        <f t="shared" si="343"/>
        <v>0</v>
      </c>
      <c r="Q379" s="171">
        <f t="shared" si="343"/>
        <v>0</v>
      </c>
      <c r="R379" s="171">
        <f t="shared" si="343"/>
        <v>1300000</v>
      </c>
      <c r="S379" s="171">
        <f>S380+S387+S383</f>
        <v>1500000</v>
      </c>
      <c r="T379" s="191">
        <f t="shared" si="305"/>
        <v>4300000</v>
      </c>
      <c r="V379" s="198">
        <f t="shared" si="342"/>
        <v>0</v>
      </c>
    </row>
    <row r="380" spans="1:22" s="199" customFormat="1" ht="30.75" customHeight="1" x14ac:dyDescent="0.25">
      <c r="A380" s="65" t="s">
        <v>227</v>
      </c>
      <c r="B380" s="66" t="s">
        <v>83</v>
      </c>
      <c r="C380" s="105"/>
      <c r="D380" s="189" t="s">
        <v>360</v>
      </c>
      <c r="E380" s="193" t="s">
        <v>83</v>
      </c>
      <c r="F380" s="365"/>
      <c r="G380" s="190" t="s">
        <v>84</v>
      </c>
      <c r="H380" s="369">
        <f>I380+L380</f>
        <v>200000</v>
      </c>
      <c r="I380" s="170">
        <f>I381+I382</f>
        <v>200000</v>
      </c>
      <c r="J380" s="170">
        <f t="shared" ref="J380:L380" si="345">J381+J382</f>
        <v>0</v>
      </c>
      <c r="K380" s="170">
        <f t="shared" si="345"/>
        <v>0</v>
      </c>
      <c r="L380" s="170">
        <f t="shared" si="345"/>
        <v>0</v>
      </c>
      <c r="M380" s="170">
        <f t="shared" ref="M380:S380" si="346">M381+M382</f>
        <v>1300000</v>
      </c>
      <c r="N380" s="170">
        <f t="shared" si="346"/>
        <v>1300000</v>
      </c>
      <c r="O380" s="170">
        <f t="shared" si="346"/>
        <v>0</v>
      </c>
      <c r="P380" s="170">
        <f t="shared" si="346"/>
        <v>0</v>
      </c>
      <c r="Q380" s="170">
        <f t="shared" si="346"/>
        <v>0</v>
      </c>
      <c r="R380" s="170">
        <f t="shared" si="346"/>
        <v>1300000</v>
      </c>
      <c r="S380" s="170">
        <f t="shared" si="346"/>
        <v>1500000</v>
      </c>
      <c r="T380" s="191">
        <f t="shared" si="305"/>
        <v>4300000</v>
      </c>
    </row>
    <row r="381" spans="1:22" ht="52.5" customHeight="1" x14ac:dyDescent="0.25">
      <c r="A381" s="67" t="s">
        <v>127</v>
      </c>
      <c r="B381" s="67" t="s">
        <v>37</v>
      </c>
      <c r="C381" s="76" t="s">
        <v>20</v>
      </c>
      <c r="D381" s="297" t="s">
        <v>374</v>
      </c>
      <c r="E381" s="297" t="s">
        <v>371</v>
      </c>
      <c r="F381" s="361" t="s">
        <v>20</v>
      </c>
      <c r="G381" s="169" t="s">
        <v>831</v>
      </c>
      <c r="H381" s="366">
        <f t="shared" si="325"/>
        <v>200000</v>
      </c>
      <c r="I381" s="171">
        <v>200000</v>
      </c>
      <c r="J381" s="171"/>
      <c r="K381" s="171"/>
      <c r="L381" s="171"/>
      <c r="M381" s="171">
        <f>O381+R381</f>
        <v>1300000</v>
      </c>
      <c r="N381" s="171">
        <v>1300000</v>
      </c>
      <c r="O381" s="171"/>
      <c r="P381" s="171"/>
      <c r="Q381" s="171"/>
      <c r="R381" s="171">
        <v>1300000</v>
      </c>
      <c r="S381" s="171">
        <f>H381+M381</f>
        <v>1500000</v>
      </c>
      <c r="T381" s="191">
        <f t="shared" si="305"/>
        <v>4300000</v>
      </c>
    </row>
    <row r="382" spans="1:22" s="2" customFormat="1" ht="44.25" hidden="1" customHeight="1" x14ac:dyDescent="0.25">
      <c r="A382" s="88"/>
      <c r="B382" s="88"/>
      <c r="C382" s="88"/>
      <c r="D382" s="297" t="s">
        <v>614</v>
      </c>
      <c r="E382" s="297" t="s">
        <v>37</v>
      </c>
      <c r="F382" s="297" t="s">
        <v>17</v>
      </c>
      <c r="G382" s="374" t="s">
        <v>428</v>
      </c>
      <c r="H382" s="171">
        <f t="shared" si="325"/>
        <v>0</v>
      </c>
      <c r="I382" s="171"/>
      <c r="J382" s="171"/>
      <c r="K382" s="171"/>
      <c r="L382" s="171"/>
      <c r="M382" s="171">
        <f>O382+R382</f>
        <v>0</v>
      </c>
      <c r="N382" s="171"/>
      <c r="O382" s="170"/>
      <c r="P382" s="170"/>
      <c r="Q382" s="170"/>
      <c r="R382" s="171"/>
      <c r="S382" s="171">
        <f>H382+M382</f>
        <v>0</v>
      </c>
      <c r="T382" s="191">
        <f t="shared" si="305"/>
        <v>0</v>
      </c>
    </row>
    <row r="383" spans="1:22" s="2" customFormat="1" hidden="1" x14ac:dyDescent="0.25">
      <c r="A383" s="88"/>
      <c r="B383" s="88"/>
      <c r="C383" s="88"/>
      <c r="D383" s="301" t="s">
        <v>1018</v>
      </c>
      <c r="E383" s="301" t="s">
        <v>430</v>
      </c>
      <c r="F383" s="301"/>
      <c r="G383" s="135" t="s">
        <v>431</v>
      </c>
      <c r="H383" s="267">
        <f>H384</f>
        <v>0</v>
      </c>
      <c r="I383" s="267">
        <f>I384</f>
        <v>0</v>
      </c>
      <c r="J383" s="267">
        <f t="shared" ref="J383:S384" si="347">J384</f>
        <v>0</v>
      </c>
      <c r="K383" s="267">
        <f t="shared" si="347"/>
        <v>0</v>
      </c>
      <c r="L383" s="267">
        <f>L384</f>
        <v>0</v>
      </c>
      <c r="M383" s="267">
        <f t="shared" si="347"/>
        <v>0</v>
      </c>
      <c r="N383" s="267">
        <f>N384</f>
        <v>0</v>
      </c>
      <c r="O383" s="267">
        <f>O384</f>
        <v>0</v>
      </c>
      <c r="P383" s="267">
        <f t="shared" si="347"/>
        <v>0</v>
      </c>
      <c r="Q383" s="267">
        <f t="shared" si="347"/>
        <v>0</v>
      </c>
      <c r="R383" s="267">
        <f t="shared" si="347"/>
        <v>0</v>
      </c>
      <c r="S383" s="267">
        <f t="shared" si="347"/>
        <v>0</v>
      </c>
      <c r="T383" s="191">
        <f t="shared" si="305"/>
        <v>0</v>
      </c>
    </row>
    <row r="384" spans="1:22" s="2" customFormat="1" ht="30" hidden="1" x14ac:dyDescent="0.25">
      <c r="A384" s="88"/>
      <c r="B384" s="88"/>
      <c r="C384" s="88"/>
      <c r="D384" s="360" t="s">
        <v>1019</v>
      </c>
      <c r="E384" s="297" t="s">
        <v>443</v>
      </c>
      <c r="F384" s="297"/>
      <c r="G384" s="60" t="s">
        <v>533</v>
      </c>
      <c r="H384" s="267">
        <f t="shared" ref="H384:H385" si="348">I384+L384</f>
        <v>0</v>
      </c>
      <c r="I384" s="267">
        <f>I385</f>
        <v>0</v>
      </c>
      <c r="J384" s="267">
        <f t="shared" si="347"/>
        <v>0</v>
      </c>
      <c r="K384" s="267">
        <f t="shared" si="347"/>
        <v>0</v>
      </c>
      <c r="L384" s="267">
        <f>L385</f>
        <v>0</v>
      </c>
      <c r="M384" s="267">
        <f t="shared" si="347"/>
        <v>0</v>
      </c>
      <c r="N384" s="267">
        <f>N385</f>
        <v>0</v>
      </c>
      <c r="O384" s="267">
        <f>O385</f>
        <v>0</v>
      </c>
      <c r="P384" s="267">
        <f t="shared" si="347"/>
        <v>0</v>
      </c>
      <c r="Q384" s="267">
        <f t="shared" si="347"/>
        <v>0</v>
      </c>
      <c r="R384" s="267">
        <f t="shared" si="347"/>
        <v>0</v>
      </c>
      <c r="S384" s="267">
        <f t="shared" si="347"/>
        <v>0</v>
      </c>
      <c r="T384" s="191">
        <f t="shared" si="305"/>
        <v>0</v>
      </c>
    </row>
    <row r="385" spans="1:23" s="136" customFormat="1" ht="31.5" hidden="1" x14ac:dyDescent="0.25">
      <c r="A385" s="88"/>
      <c r="B385" s="88"/>
      <c r="C385" s="88"/>
      <c r="D385" s="300" t="s">
        <v>1020</v>
      </c>
      <c r="E385" s="297" t="s">
        <v>1021</v>
      </c>
      <c r="F385" s="298" t="s">
        <v>45</v>
      </c>
      <c r="G385" s="239" t="s">
        <v>1022</v>
      </c>
      <c r="H385" s="268">
        <f t="shared" si="348"/>
        <v>0</v>
      </c>
      <c r="I385" s="268"/>
      <c r="J385" s="268"/>
      <c r="K385" s="268"/>
      <c r="L385" s="268"/>
      <c r="M385" s="268">
        <f>O385+R385</f>
        <v>0</v>
      </c>
      <c r="N385" s="268"/>
      <c r="O385" s="268"/>
      <c r="P385" s="268"/>
      <c r="Q385" s="268"/>
      <c r="R385" s="268"/>
      <c r="S385" s="268">
        <f>H385+M385</f>
        <v>0</v>
      </c>
      <c r="T385" s="191">
        <f t="shared" si="305"/>
        <v>0</v>
      </c>
    </row>
    <row r="386" spans="1:23" s="2" customFormat="1" hidden="1" x14ac:dyDescent="0.25">
      <c r="A386" s="88"/>
      <c r="B386" s="88"/>
      <c r="C386" s="88"/>
      <c r="D386" s="189" t="s">
        <v>972</v>
      </c>
      <c r="E386" s="189" t="s">
        <v>204</v>
      </c>
      <c r="F386" s="189"/>
      <c r="G386" s="201" t="s">
        <v>451</v>
      </c>
      <c r="H386" s="267">
        <f>H387</f>
        <v>0</v>
      </c>
      <c r="I386" s="267">
        <f t="shared" ref="I386:S386" si="349">I387</f>
        <v>0</v>
      </c>
      <c r="J386" s="267">
        <f t="shared" si="349"/>
        <v>0</v>
      </c>
      <c r="K386" s="267">
        <f t="shared" si="349"/>
        <v>0</v>
      </c>
      <c r="L386" s="267">
        <f t="shared" si="349"/>
        <v>0</v>
      </c>
      <c r="M386" s="267">
        <f t="shared" si="349"/>
        <v>0</v>
      </c>
      <c r="N386" s="267">
        <f>N387</f>
        <v>0</v>
      </c>
      <c r="O386" s="267">
        <f>O387</f>
        <v>0</v>
      </c>
      <c r="P386" s="267">
        <f t="shared" si="349"/>
        <v>0</v>
      </c>
      <c r="Q386" s="267">
        <f t="shared" si="349"/>
        <v>0</v>
      </c>
      <c r="R386" s="267">
        <f t="shared" si="349"/>
        <v>0</v>
      </c>
      <c r="S386" s="267">
        <f t="shared" si="349"/>
        <v>0</v>
      </c>
      <c r="T386" s="191">
        <f t="shared" si="305"/>
        <v>0</v>
      </c>
      <c r="V386" s="198">
        <f t="shared" ref="V386:V388" si="350">M386-N386</f>
        <v>0</v>
      </c>
    </row>
    <row r="387" spans="1:23" s="3" customFormat="1" ht="78.75" hidden="1" x14ac:dyDescent="0.25">
      <c r="A387" s="49" t="s">
        <v>229</v>
      </c>
      <c r="B387" s="51" t="s">
        <v>228</v>
      </c>
      <c r="C387" s="52"/>
      <c r="D387" s="189" t="s">
        <v>973</v>
      </c>
      <c r="E387" s="189" t="s">
        <v>294</v>
      </c>
      <c r="F387" s="189"/>
      <c r="G387" s="201" t="s">
        <v>452</v>
      </c>
      <c r="H387" s="267">
        <f t="shared" si="325"/>
        <v>0</v>
      </c>
      <c r="I387" s="267">
        <f>I388</f>
        <v>0</v>
      </c>
      <c r="J387" s="267">
        <f t="shared" ref="J387:S387" si="351">J388</f>
        <v>0</v>
      </c>
      <c r="K387" s="267">
        <f t="shared" si="351"/>
        <v>0</v>
      </c>
      <c r="L387" s="267">
        <f t="shared" si="351"/>
        <v>0</v>
      </c>
      <c r="M387" s="267">
        <f t="shared" si="351"/>
        <v>0</v>
      </c>
      <c r="N387" s="267">
        <f>N388</f>
        <v>0</v>
      </c>
      <c r="O387" s="267">
        <f>O388</f>
        <v>0</v>
      </c>
      <c r="P387" s="267">
        <f t="shared" si="351"/>
        <v>0</v>
      </c>
      <c r="Q387" s="267">
        <f t="shared" si="351"/>
        <v>0</v>
      </c>
      <c r="R387" s="267">
        <f t="shared" si="351"/>
        <v>0</v>
      </c>
      <c r="S387" s="267">
        <f t="shared" si="351"/>
        <v>0</v>
      </c>
      <c r="T387" s="191">
        <f t="shared" si="305"/>
        <v>0</v>
      </c>
      <c r="V387" s="198">
        <f t="shared" si="350"/>
        <v>0</v>
      </c>
    </row>
    <row r="388" spans="1:23" s="2" customFormat="1" ht="47.25" hidden="1" x14ac:dyDescent="0.25">
      <c r="A388" s="19" t="s">
        <v>129</v>
      </c>
      <c r="B388" s="6" t="s">
        <v>128</v>
      </c>
      <c r="C388" s="24" t="s">
        <v>45</v>
      </c>
      <c r="D388" s="297" t="s">
        <v>974</v>
      </c>
      <c r="E388" s="297" t="s">
        <v>453</v>
      </c>
      <c r="F388" s="297" t="s">
        <v>36</v>
      </c>
      <c r="G388" s="208" t="s">
        <v>454</v>
      </c>
      <c r="H388" s="268">
        <f t="shared" si="325"/>
        <v>0</v>
      </c>
      <c r="I388" s="268"/>
      <c r="J388" s="268"/>
      <c r="K388" s="268"/>
      <c r="L388" s="268"/>
      <c r="M388" s="268">
        <f>O388+R388</f>
        <v>0</v>
      </c>
      <c r="N388" s="268"/>
      <c r="O388" s="268"/>
      <c r="P388" s="268"/>
      <c r="Q388" s="268"/>
      <c r="R388" s="268"/>
      <c r="S388" s="268">
        <f>H388+M388</f>
        <v>0</v>
      </c>
      <c r="T388" s="191">
        <f t="shared" si="305"/>
        <v>0</v>
      </c>
      <c r="V388" s="198">
        <f t="shared" si="350"/>
        <v>0</v>
      </c>
    </row>
    <row r="389" spans="1:23" s="2" customFormat="1" hidden="1" x14ac:dyDescent="0.25">
      <c r="A389" s="54"/>
      <c r="B389" s="55"/>
      <c r="C389" s="56"/>
      <c r="D389" s="304"/>
      <c r="E389" s="304"/>
      <c r="F389" s="304"/>
      <c r="G389" s="245"/>
      <c r="H389" s="62">
        <f t="shared" si="325"/>
        <v>0</v>
      </c>
      <c r="I389" s="61"/>
      <c r="J389" s="62"/>
      <c r="K389" s="62"/>
      <c r="L389" s="62"/>
      <c r="M389" s="61"/>
      <c r="N389" s="61"/>
      <c r="O389" s="61"/>
      <c r="P389" s="62"/>
      <c r="Q389" s="62"/>
      <c r="R389" s="61"/>
      <c r="S389" s="62">
        <f>H389+M389</f>
        <v>0</v>
      </c>
      <c r="T389" s="191">
        <f t="shared" si="305"/>
        <v>0</v>
      </c>
    </row>
    <row r="390" spans="1:23" s="3" customFormat="1" ht="42.75" x14ac:dyDescent="0.25">
      <c r="A390" s="72" t="s">
        <v>106</v>
      </c>
      <c r="B390" s="72"/>
      <c r="C390" s="107"/>
      <c r="D390" s="189" t="s">
        <v>361</v>
      </c>
      <c r="E390" s="189"/>
      <c r="F390" s="189"/>
      <c r="G390" s="134" t="s">
        <v>312</v>
      </c>
      <c r="H390" s="170">
        <f t="shared" si="325"/>
        <v>141300</v>
      </c>
      <c r="I390" s="170">
        <f>I391</f>
        <v>141300</v>
      </c>
      <c r="J390" s="170">
        <f t="shared" ref="J390:S390" si="352">J391</f>
        <v>0</v>
      </c>
      <c r="K390" s="170">
        <f t="shared" si="352"/>
        <v>0</v>
      </c>
      <c r="L390" s="170">
        <f t="shared" si="352"/>
        <v>0</v>
      </c>
      <c r="M390" s="170">
        <f t="shared" si="352"/>
        <v>0</v>
      </c>
      <c r="N390" s="170">
        <f>N391</f>
        <v>0</v>
      </c>
      <c r="O390" s="170">
        <f>O391</f>
        <v>0</v>
      </c>
      <c r="P390" s="170">
        <f t="shared" si="352"/>
        <v>0</v>
      </c>
      <c r="Q390" s="170">
        <f t="shared" si="352"/>
        <v>0</v>
      </c>
      <c r="R390" s="170">
        <f t="shared" si="352"/>
        <v>0</v>
      </c>
      <c r="S390" s="170">
        <f t="shared" si="352"/>
        <v>141300</v>
      </c>
      <c r="T390" s="191">
        <f t="shared" si="305"/>
        <v>282600</v>
      </c>
      <c r="U390" s="215">
        <f t="shared" ref="U390:U393" si="353">M390-N390</f>
        <v>0</v>
      </c>
      <c r="V390" s="198">
        <f t="shared" ref="V390:V391" si="354">M390-N390</f>
        <v>0</v>
      </c>
      <c r="W390" s="271">
        <f t="shared" ref="W390:W391" si="355">S390-(H390+M390)</f>
        <v>0</v>
      </c>
    </row>
    <row r="391" spans="1:23" s="2" customFormat="1" ht="30" x14ac:dyDescent="0.25">
      <c r="A391" s="70" t="s">
        <v>107</v>
      </c>
      <c r="B391" s="70"/>
      <c r="C391" s="104"/>
      <c r="D391" s="189" t="s">
        <v>362</v>
      </c>
      <c r="E391" s="189"/>
      <c r="F391" s="197"/>
      <c r="G391" s="133" t="s">
        <v>312</v>
      </c>
      <c r="H391" s="171">
        <f>H392+H395+H398</f>
        <v>141300</v>
      </c>
      <c r="I391" s="171">
        <f>I392+I395+I398</f>
        <v>141300</v>
      </c>
      <c r="J391" s="171">
        <f t="shared" ref="J391:S391" si="356">J392+J395+J398</f>
        <v>0</v>
      </c>
      <c r="K391" s="171">
        <f t="shared" si="356"/>
        <v>0</v>
      </c>
      <c r="L391" s="171">
        <f t="shared" si="356"/>
        <v>0</v>
      </c>
      <c r="M391" s="171">
        <f t="shared" si="356"/>
        <v>0</v>
      </c>
      <c r="N391" s="171">
        <f t="shared" si="356"/>
        <v>0</v>
      </c>
      <c r="O391" s="171">
        <f t="shared" si="356"/>
        <v>0</v>
      </c>
      <c r="P391" s="171">
        <f t="shared" si="356"/>
        <v>0</v>
      </c>
      <c r="Q391" s="171">
        <f t="shared" si="356"/>
        <v>0</v>
      </c>
      <c r="R391" s="171">
        <f t="shared" si="356"/>
        <v>0</v>
      </c>
      <c r="S391" s="171">
        <f t="shared" si="356"/>
        <v>141300</v>
      </c>
      <c r="T391" s="191">
        <f t="shared" si="305"/>
        <v>282600</v>
      </c>
      <c r="U391" s="215">
        <f t="shared" si="353"/>
        <v>0</v>
      </c>
      <c r="V391" s="198">
        <f t="shared" si="354"/>
        <v>0</v>
      </c>
      <c r="W391" s="271">
        <f t="shared" si="355"/>
        <v>0</v>
      </c>
    </row>
    <row r="392" spans="1:23" s="3" customFormat="1" x14ac:dyDescent="0.25">
      <c r="A392" s="65" t="s">
        <v>236</v>
      </c>
      <c r="B392" s="66" t="s">
        <v>83</v>
      </c>
      <c r="C392" s="105"/>
      <c r="D392" s="189" t="s">
        <v>363</v>
      </c>
      <c r="E392" s="193" t="s">
        <v>83</v>
      </c>
      <c r="F392" s="193"/>
      <c r="G392" s="134" t="s">
        <v>84</v>
      </c>
      <c r="H392" s="170">
        <f t="shared" si="325"/>
        <v>141300</v>
      </c>
      <c r="I392" s="170">
        <f>I393+I394</f>
        <v>141300</v>
      </c>
      <c r="J392" s="170">
        <f t="shared" ref="J392:S392" si="357">J393+J394</f>
        <v>0</v>
      </c>
      <c r="K392" s="170">
        <f t="shared" si="357"/>
        <v>0</v>
      </c>
      <c r="L392" s="170">
        <f t="shared" si="357"/>
        <v>0</v>
      </c>
      <c r="M392" s="170">
        <f t="shared" si="357"/>
        <v>0</v>
      </c>
      <c r="N392" s="170">
        <f t="shared" si="357"/>
        <v>0</v>
      </c>
      <c r="O392" s="170">
        <f t="shared" si="357"/>
        <v>0</v>
      </c>
      <c r="P392" s="170">
        <f t="shared" si="357"/>
        <v>0</v>
      </c>
      <c r="Q392" s="170">
        <f t="shared" si="357"/>
        <v>0</v>
      </c>
      <c r="R392" s="170">
        <f t="shared" si="357"/>
        <v>0</v>
      </c>
      <c r="S392" s="170">
        <f t="shared" si="357"/>
        <v>141300</v>
      </c>
      <c r="T392" s="191">
        <f t="shared" si="305"/>
        <v>282600</v>
      </c>
      <c r="U392" s="215">
        <f t="shared" si="353"/>
        <v>0</v>
      </c>
    </row>
    <row r="393" spans="1:23" s="2" customFormat="1" ht="47.25" x14ac:dyDescent="0.25">
      <c r="A393" s="67" t="s">
        <v>105</v>
      </c>
      <c r="B393" s="67" t="s">
        <v>37</v>
      </c>
      <c r="C393" s="76" t="s">
        <v>20</v>
      </c>
      <c r="D393" s="297" t="s">
        <v>373</v>
      </c>
      <c r="E393" s="297" t="s">
        <v>371</v>
      </c>
      <c r="F393" s="297" t="s">
        <v>20</v>
      </c>
      <c r="G393" s="169" t="s">
        <v>831</v>
      </c>
      <c r="H393" s="171">
        <f t="shared" si="325"/>
        <v>141300</v>
      </c>
      <c r="I393" s="171">
        <v>141300</v>
      </c>
      <c r="J393" s="171"/>
      <c r="K393" s="171"/>
      <c r="L393" s="171"/>
      <c r="M393" s="171">
        <f>O393+R393</f>
        <v>0</v>
      </c>
      <c r="N393" s="171"/>
      <c r="O393" s="171"/>
      <c r="P393" s="171"/>
      <c r="Q393" s="171"/>
      <c r="R393" s="171"/>
      <c r="S393" s="171">
        <f>H393+M393</f>
        <v>141300</v>
      </c>
      <c r="T393" s="191">
        <f t="shared" si="305"/>
        <v>282600</v>
      </c>
      <c r="U393" s="215">
        <f t="shared" si="353"/>
        <v>0</v>
      </c>
    </row>
    <row r="394" spans="1:23" s="136" customFormat="1" ht="30" hidden="1" x14ac:dyDescent="0.25">
      <c r="A394" s="74"/>
      <c r="B394" s="74"/>
      <c r="C394" s="109"/>
      <c r="D394" s="298" t="s">
        <v>637</v>
      </c>
      <c r="E394" s="298" t="s">
        <v>37</v>
      </c>
      <c r="F394" s="298" t="s">
        <v>17</v>
      </c>
      <c r="G394" s="132" t="s">
        <v>428</v>
      </c>
      <c r="H394" s="234">
        <f>I394+L394</f>
        <v>0</v>
      </c>
      <c r="I394" s="234"/>
      <c r="J394" s="234"/>
      <c r="K394" s="234"/>
      <c r="L394" s="234"/>
      <c r="M394" s="234"/>
      <c r="N394" s="234"/>
      <c r="O394" s="234"/>
      <c r="P394" s="234"/>
      <c r="Q394" s="234"/>
      <c r="R394" s="234"/>
      <c r="S394" s="234">
        <f>H394+M394</f>
        <v>0</v>
      </c>
      <c r="T394" s="191">
        <f t="shared" si="305"/>
        <v>0</v>
      </c>
    </row>
    <row r="395" spans="1:23" s="136" customFormat="1" ht="31.5" hidden="1" x14ac:dyDescent="0.25">
      <c r="A395" s="74"/>
      <c r="B395" s="74"/>
      <c r="C395" s="109"/>
      <c r="D395" s="189" t="s">
        <v>967</v>
      </c>
      <c r="E395" s="189" t="s">
        <v>169</v>
      </c>
      <c r="F395" s="189"/>
      <c r="G395" s="201" t="s">
        <v>170</v>
      </c>
      <c r="H395" s="170">
        <f>I395+L395</f>
        <v>0</v>
      </c>
      <c r="I395" s="170">
        <f>I396+I397</f>
        <v>0</v>
      </c>
      <c r="J395" s="170">
        <f t="shared" ref="J395:S395" si="358">J396+J397</f>
        <v>0</v>
      </c>
      <c r="K395" s="170">
        <f t="shared" si="358"/>
        <v>0</v>
      </c>
      <c r="L395" s="170">
        <f t="shared" si="358"/>
        <v>0</v>
      </c>
      <c r="M395" s="170">
        <f t="shared" si="358"/>
        <v>0</v>
      </c>
      <c r="N395" s="170">
        <f t="shared" si="358"/>
        <v>0</v>
      </c>
      <c r="O395" s="170">
        <f t="shared" si="358"/>
        <v>0</v>
      </c>
      <c r="P395" s="170">
        <f t="shared" si="358"/>
        <v>0</v>
      </c>
      <c r="Q395" s="170">
        <f t="shared" si="358"/>
        <v>0</v>
      </c>
      <c r="R395" s="170">
        <f t="shared" si="358"/>
        <v>0</v>
      </c>
      <c r="S395" s="170">
        <f t="shared" si="358"/>
        <v>0</v>
      </c>
      <c r="T395" s="191">
        <f t="shared" ref="T395:T397" si="359">SUM(H395:R395)</f>
        <v>0</v>
      </c>
    </row>
    <row r="396" spans="1:23" s="136" customFormat="1" ht="47.25" hidden="1" x14ac:dyDescent="0.25">
      <c r="A396" s="74"/>
      <c r="B396" s="74"/>
      <c r="C396" s="109"/>
      <c r="D396" s="202" t="s">
        <v>968</v>
      </c>
      <c r="E396" s="202" t="s">
        <v>949</v>
      </c>
      <c r="F396" s="202" t="s">
        <v>21</v>
      </c>
      <c r="G396" s="209" t="s">
        <v>948</v>
      </c>
      <c r="H396" s="171">
        <f t="shared" ref="H396:H397" si="360">I396+L396</f>
        <v>0</v>
      </c>
      <c r="I396" s="171"/>
      <c r="J396" s="171"/>
      <c r="K396" s="171"/>
      <c r="L396" s="171"/>
      <c r="M396" s="171">
        <f>O396+R396</f>
        <v>0</v>
      </c>
      <c r="N396" s="171"/>
      <c r="O396" s="171"/>
      <c r="P396" s="171"/>
      <c r="Q396" s="171"/>
      <c r="R396" s="171"/>
      <c r="S396" s="171">
        <f>H396+M396</f>
        <v>0</v>
      </c>
      <c r="T396" s="259">
        <f t="shared" si="359"/>
        <v>0</v>
      </c>
    </row>
    <row r="397" spans="1:23" s="136" customFormat="1" ht="31.5" hidden="1" x14ac:dyDescent="0.25">
      <c r="A397" s="74"/>
      <c r="B397" s="74"/>
      <c r="C397" s="109"/>
      <c r="D397" s="202" t="s">
        <v>969</v>
      </c>
      <c r="E397" s="202" t="s">
        <v>396</v>
      </c>
      <c r="F397" s="202" t="s">
        <v>50</v>
      </c>
      <c r="G397" s="209" t="s">
        <v>51</v>
      </c>
      <c r="H397" s="171">
        <f t="shared" si="360"/>
        <v>0</v>
      </c>
      <c r="I397" s="276"/>
      <c r="J397" s="171"/>
      <c r="K397" s="171"/>
      <c r="L397" s="171"/>
      <c r="M397" s="171">
        <f>O397+R397</f>
        <v>0</v>
      </c>
      <c r="N397" s="171"/>
      <c r="O397" s="171"/>
      <c r="P397" s="171"/>
      <c r="Q397" s="171"/>
      <c r="R397" s="171"/>
      <c r="S397" s="171">
        <f>H397+M397</f>
        <v>0</v>
      </c>
      <c r="T397" s="191">
        <f t="shared" si="359"/>
        <v>0</v>
      </c>
    </row>
    <row r="398" spans="1:23" s="2" customFormat="1" hidden="1" x14ac:dyDescent="0.25">
      <c r="A398" s="67"/>
      <c r="B398" s="67"/>
      <c r="C398" s="76"/>
      <c r="D398" s="189" t="s">
        <v>429</v>
      </c>
      <c r="E398" s="189" t="s">
        <v>430</v>
      </c>
      <c r="F398" s="189"/>
      <c r="G398" s="135" t="s">
        <v>431</v>
      </c>
      <c r="H398" s="170">
        <f>H399+H402</f>
        <v>0</v>
      </c>
      <c r="I398" s="170">
        <f>I399+I402</f>
        <v>0</v>
      </c>
      <c r="J398" s="170">
        <f t="shared" ref="J398:S398" si="361">J399+J402</f>
        <v>0</v>
      </c>
      <c r="K398" s="170">
        <f t="shared" si="361"/>
        <v>0</v>
      </c>
      <c r="L398" s="170">
        <f t="shared" si="361"/>
        <v>0</v>
      </c>
      <c r="M398" s="170">
        <f t="shared" si="361"/>
        <v>0</v>
      </c>
      <c r="N398" s="170">
        <f>N399+N402</f>
        <v>0</v>
      </c>
      <c r="O398" s="170">
        <f>O399+O402</f>
        <v>0</v>
      </c>
      <c r="P398" s="170">
        <f t="shared" si="361"/>
        <v>0</v>
      </c>
      <c r="Q398" s="170">
        <f t="shared" si="361"/>
        <v>0</v>
      </c>
      <c r="R398" s="170">
        <f t="shared" si="361"/>
        <v>0</v>
      </c>
      <c r="S398" s="170">
        <f t="shared" si="361"/>
        <v>0</v>
      </c>
      <c r="T398" s="191">
        <f>SUM(H398:R398)</f>
        <v>0</v>
      </c>
      <c r="U398" s="215">
        <f t="shared" ref="U398:U400" si="362">M398-N398</f>
        <v>0</v>
      </c>
      <c r="V398" s="198">
        <f t="shared" ref="V398:V400" si="363">M398-N398</f>
        <v>0</v>
      </c>
      <c r="W398" s="271">
        <f t="shared" ref="W398:W401" si="364">S398-(H398+M398)</f>
        <v>0</v>
      </c>
    </row>
    <row r="399" spans="1:23" s="3" customFormat="1" ht="46.5" hidden="1" customHeight="1" x14ac:dyDescent="0.25">
      <c r="A399" s="65" t="s">
        <v>288</v>
      </c>
      <c r="B399" s="65" t="s">
        <v>286</v>
      </c>
      <c r="C399" s="77"/>
      <c r="D399" s="189" t="s">
        <v>432</v>
      </c>
      <c r="E399" s="189" t="s">
        <v>433</v>
      </c>
      <c r="F399" s="189"/>
      <c r="G399" s="135" t="s">
        <v>287</v>
      </c>
      <c r="H399" s="170">
        <f t="shared" si="325"/>
        <v>0</v>
      </c>
      <c r="I399" s="170">
        <f>I400+I401</f>
        <v>0</v>
      </c>
      <c r="J399" s="170">
        <f t="shared" ref="J399:S399" si="365">J400+J401</f>
        <v>0</v>
      </c>
      <c r="K399" s="170">
        <f t="shared" si="365"/>
        <v>0</v>
      </c>
      <c r="L399" s="170">
        <f t="shared" si="365"/>
        <v>0</v>
      </c>
      <c r="M399" s="170">
        <f t="shared" si="365"/>
        <v>0</v>
      </c>
      <c r="N399" s="170">
        <f t="shared" si="365"/>
        <v>0</v>
      </c>
      <c r="O399" s="170">
        <f t="shared" si="365"/>
        <v>0</v>
      </c>
      <c r="P399" s="170">
        <f t="shared" si="365"/>
        <v>0</v>
      </c>
      <c r="Q399" s="170">
        <f t="shared" si="365"/>
        <v>0</v>
      </c>
      <c r="R399" s="170">
        <f t="shared" si="365"/>
        <v>0</v>
      </c>
      <c r="S399" s="170">
        <f t="shared" si="365"/>
        <v>0</v>
      </c>
      <c r="T399" s="191">
        <f t="shared" si="305"/>
        <v>0</v>
      </c>
      <c r="U399" s="215">
        <f t="shared" si="362"/>
        <v>0</v>
      </c>
      <c r="V399" s="198">
        <f t="shared" si="363"/>
        <v>0</v>
      </c>
      <c r="W399" s="271">
        <f t="shared" si="364"/>
        <v>0</v>
      </c>
    </row>
    <row r="400" spans="1:23" s="2" customFormat="1" ht="25.5" hidden="1" customHeight="1" x14ac:dyDescent="0.25">
      <c r="A400" s="69" t="s">
        <v>109</v>
      </c>
      <c r="B400" s="69" t="s">
        <v>110</v>
      </c>
      <c r="C400" s="78" t="s">
        <v>35</v>
      </c>
      <c r="D400" s="210" t="s">
        <v>435</v>
      </c>
      <c r="E400" s="210" t="s">
        <v>434</v>
      </c>
      <c r="F400" s="210" t="s">
        <v>35</v>
      </c>
      <c r="G400" s="60" t="s">
        <v>834</v>
      </c>
      <c r="H400" s="171">
        <f t="shared" si="325"/>
        <v>0</v>
      </c>
      <c r="I400" s="171"/>
      <c r="J400" s="171"/>
      <c r="K400" s="171"/>
      <c r="L400" s="171"/>
      <c r="M400" s="171">
        <f>O400+R400</f>
        <v>0</v>
      </c>
      <c r="N400" s="171"/>
      <c r="O400" s="170"/>
      <c r="P400" s="170"/>
      <c r="Q400" s="170"/>
      <c r="R400" s="171"/>
      <c r="S400" s="171">
        <f>H400+M400</f>
        <v>0</v>
      </c>
      <c r="T400" s="191">
        <f t="shared" si="305"/>
        <v>0</v>
      </c>
      <c r="U400" s="215">
        <f t="shared" si="362"/>
        <v>0</v>
      </c>
      <c r="V400" s="198">
        <f t="shared" si="363"/>
        <v>0</v>
      </c>
      <c r="W400" s="271">
        <f t="shared" si="364"/>
        <v>0</v>
      </c>
    </row>
    <row r="401" spans="1:23" s="136" customFormat="1" hidden="1" x14ac:dyDescent="0.25">
      <c r="A401" s="258"/>
      <c r="B401" s="258"/>
      <c r="C401" s="258"/>
      <c r="D401" s="266" t="s">
        <v>942</v>
      </c>
      <c r="E401" s="266" t="s">
        <v>943</v>
      </c>
      <c r="F401" s="266" t="s">
        <v>35</v>
      </c>
      <c r="G401" s="132" t="s">
        <v>944</v>
      </c>
      <c r="H401" s="234">
        <f t="shared" ref="H401" si="366">I401+L401</f>
        <v>0</v>
      </c>
      <c r="I401" s="234"/>
      <c r="J401" s="234"/>
      <c r="K401" s="234"/>
      <c r="L401" s="234"/>
      <c r="M401" s="234">
        <f>O401+R401</f>
        <v>0</v>
      </c>
      <c r="N401" s="234"/>
      <c r="O401" s="282"/>
      <c r="P401" s="282"/>
      <c r="Q401" s="282"/>
      <c r="R401" s="234"/>
      <c r="S401" s="234">
        <f>H401+M401</f>
        <v>0</v>
      </c>
      <c r="T401" s="191">
        <f t="shared" si="305"/>
        <v>0</v>
      </c>
      <c r="W401" s="271">
        <f t="shared" si="364"/>
        <v>0</v>
      </c>
    </row>
    <row r="402" spans="1:23" s="3" customFormat="1" ht="28.5" hidden="1" x14ac:dyDescent="0.25">
      <c r="A402" s="57" t="s">
        <v>239</v>
      </c>
      <c r="B402" s="36" t="s">
        <v>204</v>
      </c>
      <c r="C402" s="37"/>
      <c r="D402" s="214" t="s">
        <v>442</v>
      </c>
      <c r="E402" s="189" t="s">
        <v>443</v>
      </c>
      <c r="F402" s="189"/>
      <c r="G402" s="135" t="s">
        <v>444</v>
      </c>
      <c r="H402" s="170">
        <f>I402+L402</f>
        <v>0</v>
      </c>
      <c r="I402" s="170">
        <f>SUM(I403:I404)</f>
        <v>0</v>
      </c>
      <c r="J402" s="170">
        <f t="shared" ref="J402:S402" si="367">SUM(J403:J404)</f>
        <v>0</v>
      </c>
      <c r="K402" s="170">
        <f t="shared" si="367"/>
        <v>0</v>
      </c>
      <c r="L402" s="170">
        <f t="shared" si="367"/>
        <v>0</v>
      </c>
      <c r="M402" s="170">
        <f t="shared" si="367"/>
        <v>0</v>
      </c>
      <c r="N402" s="170">
        <f>SUM(N403:N404)</f>
        <v>0</v>
      </c>
      <c r="O402" s="170">
        <f>SUM(O403:O404)</f>
        <v>0</v>
      </c>
      <c r="P402" s="170">
        <f t="shared" si="367"/>
        <v>0</v>
      </c>
      <c r="Q402" s="170">
        <f t="shared" si="367"/>
        <v>0</v>
      </c>
      <c r="R402" s="170">
        <f t="shared" si="367"/>
        <v>0</v>
      </c>
      <c r="S402" s="170">
        <f t="shared" si="367"/>
        <v>0</v>
      </c>
      <c r="T402" s="191">
        <f t="shared" si="305"/>
        <v>0</v>
      </c>
      <c r="U402" s="215">
        <f t="shared" ref="U402:U403" si="368">M402-N402</f>
        <v>0</v>
      </c>
    </row>
    <row r="403" spans="1:23" s="2" customFormat="1" ht="31.5" hidden="1" x14ac:dyDescent="0.25">
      <c r="A403" s="18" t="s">
        <v>108</v>
      </c>
      <c r="B403" s="34" t="s">
        <v>59</v>
      </c>
      <c r="C403" s="35" t="s">
        <v>17</v>
      </c>
      <c r="D403" s="193" t="s">
        <v>445</v>
      </c>
      <c r="E403" s="210" t="s">
        <v>447</v>
      </c>
      <c r="F403" s="210" t="s">
        <v>42</v>
      </c>
      <c r="G403" s="208" t="s">
        <v>449</v>
      </c>
      <c r="H403" s="171">
        <f t="shared" si="325"/>
        <v>0</v>
      </c>
      <c r="I403" s="170"/>
      <c r="J403" s="170"/>
      <c r="K403" s="170"/>
      <c r="L403" s="170"/>
      <c r="M403" s="171">
        <f>O403+R403</f>
        <v>0</v>
      </c>
      <c r="N403" s="171"/>
      <c r="O403" s="171"/>
      <c r="P403" s="171"/>
      <c r="Q403" s="171"/>
      <c r="R403" s="171"/>
      <c r="S403" s="171">
        <f>H403+M403</f>
        <v>0</v>
      </c>
      <c r="T403" s="191">
        <f t="shared" si="305"/>
        <v>0</v>
      </c>
      <c r="U403" s="215">
        <f t="shared" si="368"/>
        <v>0</v>
      </c>
    </row>
    <row r="404" spans="1:23" s="2" customFormat="1" ht="78.75" hidden="1" x14ac:dyDescent="0.25">
      <c r="A404" s="80"/>
      <c r="B404" s="80"/>
      <c r="C404" s="120"/>
      <c r="D404" s="210" t="s">
        <v>446</v>
      </c>
      <c r="E404" s="210" t="s">
        <v>448</v>
      </c>
      <c r="F404" s="210" t="s">
        <v>42</v>
      </c>
      <c r="G404" s="208" t="s">
        <v>450</v>
      </c>
      <c r="H404" s="171">
        <f t="shared" si="325"/>
        <v>0</v>
      </c>
      <c r="I404" s="170"/>
      <c r="J404" s="171"/>
      <c r="K404" s="171"/>
      <c r="L404" s="171"/>
      <c r="M404" s="171">
        <f>O404+R404</f>
        <v>0</v>
      </c>
      <c r="N404" s="171"/>
      <c r="O404" s="171"/>
      <c r="P404" s="171"/>
      <c r="Q404" s="171"/>
      <c r="R404" s="171"/>
      <c r="S404" s="171">
        <f>H404+M404</f>
        <v>0</v>
      </c>
      <c r="T404" s="191">
        <f t="shared" si="305"/>
        <v>0</v>
      </c>
    </row>
    <row r="405" spans="1:23" s="2" customFormat="1" hidden="1" x14ac:dyDescent="0.25">
      <c r="A405" s="80"/>
      <c r="B405" s="80"/>
      <c r="C405" s="120"/>
      <c r="D405" s="210"/>
      <c r="E405" s="210"/>
      <c r="F405" s="210"/>
      <c r="G405" s="60"/>
      <c r="H405" s="171"/>
      <c r="I405" s="170"/>
      <c r="J405" s="171"/>
      <c r="K405" s="171"/>
      <c r="L405" s="171"/>
      <c r="M405" s="171"/>
      <c r="N405" s="171"/>
      <c r="O405" s="171"/>
      <c r="P405" s="171"/>
      <c r="Q405" s="171"/>
      <c r="R405" s="171"/>
      <c r="S405" s="171"/>
      <c r="T405" s="191">
        <f t="shared" si="305"/>
        <v>0</v>
      </c>
    </row>
    <row r="406" spans="1:23" ht="47.25" x14ac:dyDescent="0.25">
      <c r="A406" s="73" t="s">
        <v>88</v>
      </c>
      <c r="B406" s="73"/>
      <c r="C406" s="103"/>
      <c r="D406" s="197" t="s">
        <v>364</v>
      </c>
      <c r="E406" s="197"/>
      <c r="F406" s="197"/>
      <c r="G406" s="205" t="s">
        <v>314</v>
      </c>
      <c r="H406" s="170">
        <f>H407</f>
        <v>1131424.3400000001</v>
      </c>
      <c r="I406" s="170">
        <f>I407</f>
        <v>1131350</v>
      </c>
      <c r="J406" s="170">
        <f t="shared" ref="J406:S406" si="369">J407</f>
        <v>0</v>
      </c>
      <c r="K406" s="170">
        <f t="shared" si="369"/>
        <v>0</v>
      </c>
      <c r="L406" s="170">
        <f t="shared" si="369"/>
        <v>0</v>
      </c>
      <c r="M406" s="170">
        <f t="shared" si="369"/>
        <v>0</v>
      </c>
      <c r="N406" s="170">
        <f>N407</f>
        <v>0</v>
      </c>
      <c r="O406" s="170">
        <f>O407</f>
        <v>0</v>
      </c>
      <c r="P406" s="170">
        <f t="shared" si="369"/>
        <v>0</v>
      </c>
      <c r="Q406" s="170">
        <f t="shared" si="369"/>
        <v>0</v>
      </c>
      <c r="R406" s="170">
        <f t="shared" si="369"/>
        <v>0</v>
      </c>
      <c r="S406" s="170">
        <f t="shared" si="369"/>
        <v>1131424.3400000001</v>
      </c>
      <c r="T406" s="191">
        <f t="shared" si="305"/>
        <v>2262774.34</v>
      </c>
      <c r="U406" s="215">
        <f>449200-3564484.32</f>
        <v>-3115284.32</v>
      </c>
      <c r="V406" s="198">
        <f t="shared" ref="V406:V407" si="370">M406-N406</f>
        <v>0</v>
      </c>
      <c r="W406" s="271">
        <f t="shared" ref="W406:W407" si="371">S406-(H406+M406)</f>
        <v>0</v>
      </c>
    </row>
    <row r="407" spans="1:23" ht="47.25" x14ac:dyDescent="0.25">
      <c r="A407" s="68" t="s">
        <v>89</v>
      </c>
      <c r="B407" s="70"/>
      <c r="C407" s="104"/>
      <c r="D407" s="202" t="s">
        <v>365</v>
      </c>
      <c r="E407" s="197"/>
      <c r="F407" s="197"/>
      <c r="G407" s="194" t="s">
        <v>314</v>
      </c>
      <c r="H407" s="171">
        <f>I407+L407+H413</f>
        <v>1131424.3400000001</v>
      </c>
      <c r="I407" s="171">
        <f>I408+I412+I421</f>
        <v>1131350</v>
      </c>
      <c r="J407" s="171">
        <f t="shared" ref="J407:S407" si="372">J408+J412+J421</f>
        <v>0</v>
      </c>
      <c r="K407" s="171">
        <f t="shared" si="372"/>
        <v>0</v>
      </c>
      <c r="L407" s="171">
        <f t="shared" si="372"/>
        <v>0</v>
      </c>
      <c r="M407" s="171">
        <f t="shared" si="372"/>
        <v>0</v>
      </c>
      <c r="N407" s="171">
        <f t="shared" si="372"/>
        <v>0</v>
      </c>
      <c r="O407" s="171">
        <f t="shared" si="372"/>
        <v>0</v>
      </c>
      <c r="P407" s="171">
        <f t="shared" si="372"/>
        <v>0</v>
      </c>
      <c r="Q407" s="171">
        <f t="shared" si="372"/>
        <v>0</v>
      </c>
      <c r="R407" s="171">
        <f t="shared" si="372"/>
        <v>0</v>
      </c>
      <c r="S407" s="171">
        <f t="shared" si="372"/>
        <v>1131424.3400000001</v>
      </c>
      <c r="T407" s="191">
        <f t="shared" si="305"/>
        <v>2262774.34</v>
      </c>
      <c r="U407" s="215">
        <f t="shared" ref="U407" si="373">M407-N407</f>
        <v>0</v>
      </c>
      <c r="V407" s="198">
        <f t="shared" si="370"/>
        <v>0</v>
      </c>
      <c r="W407" s="271">
        <f t="shared" si="371"/>
        <v>0</v>
      </c>
    </row>
    <row r="408" spans="1:23" s="2" customFormat="1" hidden="1" x14ac:dyDescent="0.25">
      <c r="A408" s="68" t="s">
        <v>238</v>
      </c>
      <c r="B408" s="66" t="s">
        <v>83</v>
      </c>
      <c r="C408" s="105"/>
      <c r="D408" s="202" t="s">
        <v>366</v>
      </c>
      <c r="E408" s="189" t="s">
        <v>83</v>
      </c>
      <c r="F408" s="189"/>
      <c r="G408" s="134" t="s">
        <v>84</v>
      </c>
      <c r="H408" s="170">
        <f t="shared" si="325"/>
        <v>0</v>
      </c>
      <c r="I408" s="170">
        <f>I409+I410</f>
        <v>0</v>
      </c>
      <c r="J408" s="170">
        <f t="shared" ref="J408:S408" si="374">J409+J410</f>
        <v>0</v>
      </c>
      <c r="K408" s="170">
        <f t="shared" si="374"/>
        <v>0</v>
      </c>
      <c r="L408" s="170">
        <f t="shared" si="374"/>
        <v>0</v>
      </c>
      <c r="M408" s="170">
        <f t="shared" si="374"/>
        <v>0</v>
      </c>
      <c r="N408" s="170">
        <f>N409+N410</f>
        <v>0</v>
      </c>
      <c r="O408" s="170">
        <f>O409+O410</f>
        <v>0</v>
      </c>
      <c r="P408" s="170">
        <f t="shared" si="374"/>
        <v>0</v>
      </c>
      <c r="Q408" s="170">
        <f t="shared" si="374"/>
        <v>0</v>
      </c>
      <c r="R408" s="170">
        <f t="shared" si="374"/>
        <v>0</v>
      </c>
      <c r="S408" s="170">
        <f t="shared" si="374"/>
        <v>0</v>
      </c>
      <c r="T408" s="191">
        <f t="shared" si="305"/>
        <v>0</v>
      </c>
      <c r="V408" s="4"/>
    </row>
    <row r="409" spans="1:23" s="2" customFormat="1" ht="47.25" hidden="1" x14ac:dyDescent="0.25">
      <c r="A409" s="67" t="s">
        <v>101</v>
      </c>
      <c r="B409" s="67" t="s">
        <v>37</v>
      </c>
      <c r="C409" s="76" t="s">
        <v>20</v>
      </c>
      <c r="D409" s="297" t="s">
        <v>372</v>
      </c>
      <c r="E409" s="297" t="s">
        <v>371</v>
      </c>
      <c r="F409" s="297" t="s">
        <v>20</v>
      </c>
      <c r="G409" s="169" t="s">
        <v>831</v>
      </c>
      <c r="H409" s="171">
        <f t="shared" si="325"/>
        <v>0</v>
      </c>
      <c r="I409" s="171"/>
      <c r="J409" s="171"/>
      <c r="K409" s="171"/>
      <c r="L409" s="171"/>
      <c r="M409" s="171">
        <f>O409+R409</f>
        <v>0</v>
      </c>
      <c r="N409" s="171"/>
      <c r="O409" s="171"/>
      <c r="P409" s="171"/>
      <c r="Q409" s="171"/>
      <c r="R409" s="171"/>
      <c r="S409" s="171">
        <f>H409+M409</f>
        <v>0</v>
      </c>
      <c r="T409" s="191">
        <f t="shared" si="305"/>
        <v>0</v>
      </c>
    </row>
    <row r="410" spans="1:23" s="122" customFormat="1" ht="30" hidden="1" x14ac:dyDescent="0.25">
      <c r="A410" s="67"/>
      <c r="B410" s="67"/>
      <c r="C410" s="76"/>
      <c r="D410" s="298" t="s">
        <v>436</v>
      </c>
      <c r="E410" s="298" t="s">
        <v>37</v>
      </c>
      <c r="F410" s="298" t="s">
        <v>17</v>
      </c>
      <c r="G410" s="132" t="s">
        <v>428</v>
      </c>
      <c r="H410" s="234">
        <f t="shared" si="325"/>
        <v>0</v>
      </c>
      <c r="I410" s="234"/>
      <c r="J410" s="234"/>
      <c r="K410" s="234"/>
      <c r="L410" s="234"/>
      <c r="M410" s="171">
        <f>O410+R410</f>
        <v>0</v>
      </c>
      <c r="N410" s="234"/>
      <c r="O410" s="234"/>
      <c r="P410" s="234"/>
      <c r="Q410" s="234"/>
      <c r="R410" s="234"/>
      <c r="S410" s="234">
        <f>H410+M410</f>
        <v>0</v>
      </c>
      <c r="T410" s="191">
        <f t="shared" si="305"/>
        <v>0</v>
      </c>
    </row>
    <row r="411" spans="1:23" s="2" customFormat="1" hidden="1" x14ac:dyDescent="0.25">
      <c r="A411" s="67"/>
      <c r="B411" s="67"/>
      <c r="C411" s="76"/>
      <c r="D411" s="297"/>
      <c r="E411" s="297"/>
      <c r="F411" s="297"/>
      <c r="G411" s="60"/>
      <c r="H411" s="171"/>
      <c r="I411" s="171"/>
      <c r="J411" s="171"/>
      <c r="K411" s="171"/>
      <c r="L411" s="171"/>
      <c r="M411" s="171"/>
      <c r="N411" s="171"/>
      <c r="O411" s="171"/>
      <c r="P411" s="171"/>
      <c r="Q411" s="171"/>
      <c r="R411" s="171"/>
      <c r="S411" s="171"/>
      <c r="T411" s="191">
        <f t="shared" si="305"/>
        <v>0</v>
      </c>
    </row>
    <row r="412" spans="1:23" s="199" customFormat="1" x14ac:dyDescent="0.25">
      <c r="A412" s="65" t="s">
        <v>293</v>
      </c>
      <c r="B412" s="65" t="s">
        <v>204</v>
      </c>
      <c r="C412" s="77"/>
      <c r="D412" s="189" t="s">
        <v>367</v>
      </c>
      <c r="E412" s="189" t="s">
        <v>204</v>
      </c>
      <c r="F412" s="189"/>
      <c r="G412" s="190" t="s">
        <v>440</v>
      </c>
      <c r="H412" s="170">
        <f>SUM(H413:H414)+H416</f>
        <v>74.34</v>
      </c>
      <c r="I412" s="170">
        <f t="shared" ref="I412:S412" si="375">SUM(I413:I414)+I416</f>
        <v>0</v>
      </c>
      <c r="J412" s="170">
        <f t="shared" si="375"/>
        <v>0</v>
      </c>
      <c r="K412" s="170">
        <f t="shared" si="375"/>
        <v>0</v>
      </c>
      <c r="L412" s="170">
        <f t="shared" si="375"/>
        <v>0</v>
      </c>
      <c r="M412" s="170">
        <f t="shared" si="375"/>
        <v>0</v>
      </c>
      <c r="N412" s="170">
        <f t="shared" si="375"/>
        <v>0</v>
      </c>
      <c r="O412" s="170">
        <f t="shared" si="375"/>
        <v>0</v>
      </c>
      <c r="P412" s="170">
        <f t="shared" si="375"/>
        <v>0</v>
      </c>
      <c r="Q412" s="170">
        <f t="shared" si="375"/>
        <v>0</v>
      </c>
      <c r="R412" s="170">
        <f t="shared" si="375"/>
        <v>0</v>
      </c>
      <c r="S412" s="170">
        <f t="shared" si="375"/>
        <v>74.34</v>
      </c>
      <c r="T412" s="191">
        <f t="shared" si="305"/>
        <v>74.34</v>
      </c>
      <c r="U412" s="215">
        <f t="shared" ref="U412:U413" si="376">M412-N412</f>
        <v>0</v>
      </c>
      <c r="V412" s="198">
        <f t="shared" ref="V412:V413" si="377">M412-N412</f>
        <v>0</v>
      </c>
      <c r="W412" s="271">
        <f t="shared" ref="W412:W413" si="378">S412-(H412+M412)</f>
        <v>0</v>
      </c>
    </row>
    <row r="413" spans="1:23" ht="26.25" customHeight="1" x14ac:dyDescent="0.25">
      <c r="A413" s="69" t="s">
        <v>134</v>
      </c>
      <c r="B413" s="69" t="s">
        <v>133</v>
      </c>
      <c r="C413" s="78" t="s">
        <v>17</v>
      </c>
      <c r="D413" s="210" t="s">
        <v>837</v>
      </c>
      <c r="E413" s="210" t="s">
        <v>832</v>
      </c>
      <c r="F413" s="210" t="s">
        <v>17</v>
      </c>
      <c r="G413" s="169" t="s">
        <v>833</v>
      </c>
      <c r="H413" s="171">
        <v>74.34</v>
      </c>
      <c r="I413" s="170"/>
      <c r="J413" s="170"/>
      <c r="K413" s="170"/>
      <c r="L413" s="171"/>
      <c r="M413" s="170"/>
      <c r="N413" s="170"/>
      <c r="O413" s="170"/>
      <c r="P413" s="170"/>
      <c r="Q413" s="170"/>
      <c r="R413" s="170"/>
      <c r="S413" s="171">
        <f>H413+M413</f>
        <v>74.34</v>
      </c>
      <c r="T413" s="191">
        <f t="shared" si="305"/>
        <v>74.34</v>
      </c>
      <c r="U413" s="215">
        <f t="shared" si="376"/>
        <v>0</v>
      </c>
      <c r="V413" s="198">
        <f t="shared" si="377"/>
        <v>0</v>
      </c>
      <c r="W413" s="271">
        <f t="shared" si="378"/>
        <v>0</v>
      </c>
    </row>
    <row r="414" spans="1:23" s="2" customFormat="1" ht="45" hidden="1" x14ac:dyDescent="0.25">
      <c r="A414" s="58" t="s">
        <v>295</v>
      </c>
      <c r="B414" s="47" t="s">
        <v>294</v>
      </c>
      <c r="C414" s="48"/>
      <c r="D414" s="210" t="s">
        <v>897</v>
      </c>
      <c r="E414" s="210" t="s">
        <v>294</v>
      </c>
      <c r="F414" s="210"/>
      <c r="G414" s="60" t="s">
        <v>296</v>
      </c>
      <c r="H414" s="268">
        <f>I414+L414</f>
        <v>0</v>
      </c>
      <c r="I414" s="268">
        <f>I415</f>
        <v>0</v>
      </c>
      <c r="J414" s="268">
        <f t="shared" ref="J414:S414" si="379">J415</f>
        <v>0</v>
      </c>
      <c r="K414" s="268">
        <f t="shared" si="379"/>
        <v>0</v>
      </c>
      <c r="L414" s="268">
        <f t="shared" si="379"/>
        <v>0</v>
      </c>
      <c r="M414" s="268">
        <f>M415</f>
        <v>0</v>
      </c>
      <c r="N414" s="268">
        <f>N415</f>
        <v>0</v>
      </c>
      <c r="O414" s="268">
        <f>O415</f>
        <v>0</v>
      </c>
      <c r="P414" s="268">
        <f t="shared" si="379"/>
        <v>0</v>
      </c>
      <c r="Q414" s="268">
        <f t="shared" si="379"/>
        <v>0</v>
      </c>
      <c r="R414" s="268">
        <f t="shared" si="379"/>
        <v>0</v>
      </c>
      <c r="S414" s="268">
        <f t="shared" si="379"/>
        <v>0</v>
      </c>
      <c r="T414" s="191">
        <f t="shared" si="305"/>
        <v>0</v>
      </c>
    </row>
    <row r="415" spans="1:23" s="2" customFormat="1" ht="75" hidden="1" x14ac:dyDescent="0.25">
      <c r="A415" s="22" t="s">
        <v>297</v>
      </c>
      <c r="B415" s="11" t="s">
        <v>270</v>
      </c>
      <c r="C415" s="28" t="s">
        <v>252</v>
      </c>
      <c r="D415" s="210" t="s">
        <v>898</v>
      </c>
      <c r="E415" s="210" t="s">
        <v>270</v>
      </c>
      <c r="F415" s="210" t="s">
        <v>252</v>
      </c>
      <c r="G415" s="60" t="s">
        <v>271</v>
      </c>
      <c r="H415" s="268">
        <f>I415+L415</f>
        <v>0</v>
      </c>
      <c r="I415" s="268"/>
      <c r="J415" s="267"/>
      <c r="K415" s="267"/>
      <c r="L415" s="267"/>
      <c r="M415" s="267"/>
      <c r="N415" s="267"/>
      <c r="O415" s="267"/>
      <c r="P415" s="267"/>
      <c r="Q415" s="267"/>
      <c r="R415" s="267"/>
      <c r="S415" s="268">
        <f>H415+M415</f>
        <v>0</v>
      </c>
      <c r="T415" s="191">
        <f t="shared" si="305"/>
        <v>0</v>
      </c>
    </row>
    <row r="416" spans="1:23" s="2" customFormat="1" hidden="1" x14ac:dyDescent="0.25">
      <c r="A416" s="84"/>
      <c r="B416" s="11"/>
      <c r="C416" s="28"/>
      <c r="D416" s="210" t="s">
        <v>910</v>
      </c>
      <c r="E416" s="210" t="s">
        <v>206</v>
      </c>
      <c r="F416" s="210" t="s">
        <v>55</v>
      </c>
      <c r="G416" s="60" t="s">
        <v>909</v>
      </c>
      <c r="H416" s="171">
        <f t="shared" ref="H416:H417" si="380">I416+L416</f>
        <v>0</v>
      </c>
      <c r="I416" s="171"/>
      <c r="J416" s="171"/>
      <c r="K416" s="171"/>
      <c r="L416" s="171"/>
      <c r="M416" s="171">
        <f>O416+R416</f>
        <v>0</v>
      </c>
      <c r="N416" s="171"/>
      <c r="O416" s="171"/>
      <c r="P416" s="171"/>
      <c r="Q416" s="171"/>
      <c r="R416" s="171"/>
      <c r="S416" s="171">
        <f>H416+M416</f>
        <v>0</v>
      </c>
      <c r="T416" s="191">
        <f t="shared" si="305"/>
        <v>0</v>
      </c>
    </row>
    <row r="417" spans="1:22" s="2" customFormat="1" hidden="1" x14ac:dyDescent="0.25">
      <c r="A417" s="84"/>
      <c r="B417" s="11"/>
      <c r="C417" s="28"/>
      <c r="D417" s="210"/>
      <c r="E417" s="210"/>
      <c r="F417" s="210"/>
      <c r="G417" s="60"/>
      <c r="H417" s="268">
        <f t="shared" si="380"/>
        <v>0</v>
      </c>
      <c r="I417" s="171"/>
      <c r="J417" s="170"/>
      <c r="K417" s="170"/>
      <c r="L417" s="170"/>
      <c r="M417" s="170"/>
      <c r="N417" s="170"/>
      <c r="O417" s="170"/>
      <c r="P417" s="170"/>
      <c r="Q417" s="170"/>
      <c r="R417" s="170"/>
      <c r="S417" s="268">
        <f>H417+M417</f>
        <v>0</v>
      </c>
      <c r="T417" s="191">
        <f t="shared" si="305"/>
        <v>0</v>
      </c>
    </row>
    <row r="418" spans="1:22" s="2" customFormat="1" hidden="1" x14ac:dyDescent="0.25">
      <c r="A418" s="42"/>
      <c r="B418" s="8"/>
      <c r="C418" s="27"/>
      <c r="D418" s="300"/>
      <c r="E418" s="300"/>
      <c r="F418" s="300"/>
      <c r="G418" s="79"/>
      <c r="H418" s="268">
        <f>I418+L418</f>
        <v>0</v>
      </c>
      <c r="I418" s="268"/>
      <c r="J418" s="267"/>
      <c r="K418" s="267"/>
      <c r="L418" s="267"/>
      <c r="M418" s="267"/>
      <c r="N418" s="267"/>
      <c r="O418" s="267"/>
      <c r="P418" s="267"/>
      <c r="Q418" s="267"/>
      <c r="R418" s="267"/>
      <c r="S418" s="268">
        <f>H418+M418</f>
        <v>0</v>
      </c>
      <c r="T418" s="191">
        <f t="shared" si="305"/>
        <v>0</v>
      </c>
    </row>
    <row r="419" spans="1:22" s="2" customFormat="1" hidden="1" x14ac:dyDescent="0.25">
      <c r="A419" s="13"/>
      <c r="B419" s="13"/>
      <c r="C419" s="13"/>
      <c r="D419" s="305"/>
      <c r="E419" s="305"/>
      <c r="F419" s="305"/>
      <c r="G419" s="59"/>
      <c r="H419" s="275"/>
      <c r="I419" s="275"/>
      <c r="J419" s="275"/>
      <c r="K419" s="275"/>
      <c r="L419" s="275"/>
      <c r="M419" s="275"/>
      <c r="N419" s="283"/>
      <c r="O419" s="283"/>
      <c r="P419" s="275"/>
      <c r="Q419" s="275"/>
      <c r="R419" s="283"/>
      <c r="S419" s="275"/>
      <c r="T419" s="191">
        <f t="shared" si="305"/>
        <v>0</v>
      </c>
    </row>
    <row r="420" spans="1:22" s="2" customFormat="1" hidden="1" x14ac:dyDescent="0.25">
      <c r="A420" s="23"/>
      <c r="B420" s="9"/>
      <c r="C420" s="29"/>
      <c r="D420" s="306"/>
      <c r="E420" s="306"/>
      <c r="F420" s="306"/>
      <c r="G420" s="253"/>
      <c r="H420" s="268">
        <f t="shared" ref="H420:H434" si="381">I420+L420</f>
        <v>0</v>
      </c>
      <c r="I420" s="267"/>
      <c r="J420" s="267"/>
      <c r="K420" s="267"/>
      <c r="L420" s="267"/>
      <c r="M420" s="267"/>
      <c r="N420" s="267"/>
      <c r="O420" s="267"/>
      <c r="P420" s="267"/>
      <c r="Q420" s="267"/>
      <c r="R420" s="267"/>
      <c r="S420" s="268">
        <f>H420+M420</f>
        <v>0</v>
      </c>
      <c r="T420" s="191">
        <f t="shared" ref="T420:T435" si="382">SUM(H420:R420)</f>
        <v>0</v>
      </c>
      <c r="V420" s="4">
        <f>S420-H420-M420</f>
        <v>0</v>
      </c>
    </row>
    <row r="421" spans="1:22" x14ac:dyDescent="0.25">
      <c r="A421" s="72"/>
      <c r="B421" s="72"/>
      <c r="C421" s="107"/>
      <c r="D421" s="189" t="s">
        <v>441</v>
      </c>
      <c r="E421" s="189" t="s">
        <v>437</v>
      </c>
      <c r="F421" s="189"/>
      <c r="G421" s="205" t="s">
        <v>438</v>
      </c>
      <c r="H421" s="170">
        <f>I421+L421</f>
        <v>1131350</v>
      </c>
      <c r="I421" s="170">
        <f>I422+I423+I424+I430+I431+I433+I434+I429</f>
        <v>1131350</v>
      </c>
      <c r="J421" s="170">
        <f>J422+J423+J424+J430+J431+J433+J434+J429</f>
        <v>0</v>
      </c>
      <c r="K421" s="170">
        <f>K422+K423+K424+K430+K431+K433+K434+K429</f>
        <v>0</v>
      </c>
      <c r="L421" s="170">
        <f>L422+L423+L424+L430+L431+L433+L434+L429</f>
        <v>0</v>
      </c>
      <c r="M421" s="170">
        <f t="shared" ref="M421:M434" si="383">O421+R421</f>
        <v>0</v>
      </c>
      <c r="N421" s="170">
        <f>N422+N423+N424+N430+N431+N432+N433+N434+N429</f>
        <v>0</v>
      </c>
      <c r="O421" s="170">
        <f>O422+O423+O424+O430+O431+O432+O433+O434+O429</f>
        <v>0</v>
      </c>
      <c r="P421" s="170">
        <f>P422+P423+P424+P430+P431+P432+P433+P434+P429</f>
        <v>0</v>
      </c>
      <c r="Q421" s="170">
        <f>Q422+Q423+Q424+Q430+Q431+Q432+Q433+Q434+Q429</f>
        <v>0</v>
      </c>
      <c r="R421" s="170">
        <f>R422+R423+R424+R430+R431+R432+R433+R434+R429</f>
        <v>0</v>
      </c>
      <c r="S421" s="170">
        <f>H421+M421</f>
        <v>1131350</v>
      </c>
      <c r="T421" s="191">
        <f t="shared" si="382"/>
        <v>2262700</v>
      </c>
      <c r="U421" s="215">
        <f>M421-N421</f>
        <v>0</v>
      </c>
      <c r="V421" s="198"/>
    </row>
    <row r="422" spans="1:22" s="2" customFormat="1" hidden="1" x14ac:dyDescent="0.25">
      <c r="A422" s="68" t="s">
        <v>298</v>
      </c>
      <c r="B422" s="68" t="s">
        <v>292</v>
      </c>
      <c r="C422" s="106" t="s">
        <v>37</v>
      </c>
      <c r="D422" s="202" t="s">
        <v>439</v>
      </c>
      <c r="E422" s="202" t="s">
        <v>213</v>
      </c>
      <c r="F422" s="202" t="s">
        <v>37</v>
      </c>
      <c r="G422" s="60" t="s">
        <v>11</v>
      </c>
      <c r="H422" s="171">
        <f>I422+L422</f>
        <v>0</v>
      </c>
      <c r="I422" s="171"/>
      <c r="J422" s="171"/>
      <c r="K422" s="171"/>
      <c r="L422" s="171"/>
      <c r="M422" s="171">
        <f t="shared" si="383"/>
        <v>0</v>
      </c>
      <c r="N422" s="171"/>
      <c r="O422" s="171"/>
      <c r="P422" s="171"/>
      <c r="Q422" s="171"/>
      <c r="R422" s="171"/>
      <c r="S422" s="171">
        <f t="shared" ref="S422:S434" si="384">H422+M422</f>
        <v>0</v>
      </c>
      <c r="T422" s="191">
        <f t="shared" si="382"/>
        <v>0</v>
      </c>
    </row>
    <row r="423" spans="1:22" x14ac:dyDescent="0.25">
      <c r="A423" s="67" t="s">
        <v>299</v>
      </c>
      <c r="B423" s="67" t="s">
        <v>162</v>
      </c>
      <c r="C423" s="76" t="s">
        <v>37</v>
      </c>
      <c r="D423" s="297" t="s">
        <v>401</v>
      </c>
      <c r="E423" s="297" t="s">
        <v>402</v>
      </c>
      <c r="F423" s="297" t="s">
        <v>37</v>
      </c>
      <c r="G423" s="169" t="s">
        <v>403</v>
      </c>
      <c r="H423" s="171">
        <f t="shared" ref="H423" si="385">I423+L423</f>
        <v>1115350</v>
      </c>
      <c r="I423" s="171">
        <v>1115350</v>
      </c>
      <c r="J423" s="171"/>
      <c r="K423" s="171"/>
      <c r="L423" s="171"/>
      <c r="M423" s="171">
        <f>O423+R423</f>
        <v>0</v>
      </c>
      <c r="N423" s="171"/>
      <c r="O423" s="171"/>
      <c r="P423" s="171"/>
      <c r="Q423" s="171"/>
      <c r="R423" s="171"/>
      <c r="S423" s="171">
        <f t="shared" si="384"/>
        <v>1115350</v>
      </c>
      <c r="T423" s="191">
        <f t="shared" si="382"/>
        <v>2230700</v>
      </c>
    </row>
    <row r="424" spans="1:22" ht="63" hidden="1" x14ac:dyDescent="0.25">
      <c r="A424" s="67"/>
      <c r="B424" s="67"/>
      <c r="C424" s="76"/>
      <c r="D424" s="297" t="s">
        <v>613</v>
      </c>
      <c r="E424" s="297" t="s">
        <v>611</v>
      </c>
      <c r="F424" s="297"/>
      <c r="G424" s="169" t="s">
        <v>612</v>
      </c>
      <c r="H424" s="171">
        <f>I424+L424</f>
        <v>0</v>
      </c>
      <c r="I424" s="171"/>
      <c r="J424" s="171">
        <f t="shared" ref="J424:S424" si="386">SUM(J425:J428)</f>
        <v>0</v>
      </c>
      <c r="K424" s="171">
        <f t="shared" si="386"/>
        <v>0</v>
      </c>
      <c r="L424" s="171">
        <f t="shared" si="386"/>
        <v>0</v>
      </c>
      <c r="M424" s="171">
        <f t="shared" si="386"/>
        <v>0</v>
      </c>
      <c r="N424" s="171">
        <f t="shared" si="386"/>
        <v>0</v>
      </c>
      <c r="O424" s="171">
        <f t="shared" si="386"/>
        <v>0</v>
      </c>
      <c r="P424" s="171">
        <f t="shared" si="386"/>
        <v>0</v>
      </c>
      <c r="Q424" s="171">
        <f t="shared" si="386"/>
        <v>0</v>
      </c>
      <c r="R424" s="171">
        <f t="shared" si="386"/>
        <v>0</v>
      </c>
      <c r="S424" s="171">
        <f t="shared" si="386"/>
        <v>0</v>
      </c>
      <c r="T424" s="191">
        <f t="shared" si="382"/>
        <v>0</v>
      </c>
    </row>
    <row r="425" spans="1:22" s="2" customFormat="1" ht="330" hidden="1" x14ac:dyDescent="0.25">
      <c r="A425" s="26"/>
      <c r="B425" s="26"/>
      <c r="C425" s="26"/>
      <c r="D425" s="297" t="s">
        <v>627</v>
      </c>
      <c r="E425" s="297" t="s">
        <v>630</v>
      </c>
      <c r="F425" s="297" t="s">
        <v>37</v>
      </c>
      <c r="G425" s="180" t="s">
        <v>634</v>
      </c>
      <c r="H425" s="171">
        <f t="shared" si="381"/>
        <v>0</v>
      </c>
      <c r="I425" s="171"/>
      <c r="J425" s="171"/>
      <c r="K425" s="171"/>
      <c r="L425" s="171"/>
      <c r="M425" s="171">
        <f t="shared" si="383"/>
        <v>0</v>
      </c>
      <c r="N425" s="171"/>
      <c r="O425" s="171"/>
      <c r="P425" s="171"/>
      <c r="Q425" s="171"/>
      <c r="R425" s="171"/>
      <c r="S425" s="171">
        <f t="shared" si="384"/>
        <v>0</v>
      </c>
      <c r="T425" s="191">
        <f t="shared" si="382"/>
        <v>0</v>
      </c>
    </row>
    <row r="426" spans="1:22" s="2" customFormat="1" ht="306" hidden="1" x14ac:dyDescent="0.25">
      <c r="A426" s="26"/>
      <c r="B426" s="26"/>
      <c r="C426" s="26"/>
      <c r="D426" s="297" t="s">
        <v>628</v>
      </c>
      <c r="E426" s="297" t="s">
        <v>631</v>
      </c>
      <c r="F426" s="297" t="s">
        <v>633</v>
      </c>
      <c r="G426" s="179" t="s">
        <v>635</v>
      </c>
      <c r="H426" s="171">
        <f t="shared" si="381"/>
        <v>0</v>
      </c>
      <c r="I426" s="171"/>
      <c r="J426" s="171"/>
      <c r="K426" s="171"/>
      <c r="L426" s="171"/>
      <c r="M426" s="171">
        <f t="shared" si="383"/>
        <v>0</v>
      </c>
      <c r="N426" s="171"/>
      <c r="O426" s="171"/>
      <c r="P426" s="171"/>
      <c r="Q426" s="171"/>
      <c r="R426" s="171"/>
      <c r="S426" s="171">
        <f t="shared" si="384"/>
        <v>0</v>
      </c>
      <c r="T426" s="191">
        <f t="shared" si="382"/>
        <v>0</v>
      </c>
    </row>
    <row r="427" spans="1:22" s="2" customFormat="1" ht="285" hidden="1" x14ac:dyDescent="0.25">
      <c r="A427" s="26"/>
      <c r="B427" s="26"/>
      <c r="C427" s="26"/>
      <c r="D427" s="297" t="s">
        <v>629</v>
      </c>
      <c r="E427" s="297" t="s">
        <v>632</v>
      </c>
      <c r="F427" s="297" t="s">
        <v>37</v>
      </c>
      <c r="G427" s="180" t="s">
        <v>636</v>
      </c>
      <c r="H427" s="171">
        <f t="shared" si="381"/>
        <v>0</v>
      </c>
      <c r="I427" s="171"/>
      <c r="J427" s="171"/>
      <c r="K427" s="171"/>
      <c r="L427" s="171"/>
      <c r="M427" s="171">
        <f t="shared" si="383"/>
        <v>0</v>
      </c>
      <c r="N427" s="171"/>
      <c r="O427" s="171"/>
      <c r="P427" s="171"/>
      <c r="Q427" s="171"/>
      <c r="R427" s="171"/>
      <c r="S427" s="171">
        <f t="shared" si="384"/>
        <v>0</v>
      </c>
      <c r="T427" s="191">
        <f t="shared" si="382"/>
        <v>0</v>
      </c>
    </row>
    <row r="428" spans="1:22" s="2" customFormat="1" ht="236.25" hidden="1" x14ac:dyDescent="0.25">
      <c r="A428" s="67" t="s">
        <v>301</v>
      </c>
      <c r="B428" s="67" t="s">
        <v>164</v>
      </c>
      <c r="C428" s="76" t="s">
        <v>37</v>
      </c>
      <c r="D428" s="297" t="s">
        <v>407</v>
      </c>
      <c r="E428" s="297" t="s">
        <v>408</v>
      </c>
      <c r="F428" s="297" t="s">
        <v>37</v>
      </c>
      <c r="G428" s="208" t="s">
        <v>515</v>
      </c>
      <c r="H428" s="171">
        <f t="shared" si="381"/>
        <v>0</v>
      </c>
      <c r="I428" s="171"/>
      <c r="J428" s="171"/>
      <c r="K428" s="171"/>
      <c r="L428" s="171"/>
      <c r="M428" s="171">
        <f t="shared" si="383"/>
        <v>0</v>
      </c>
      <c r="N428" s="171"/>
      <c r="O428" s="171"/>
      <c r="P428" s="171"/>
      <c r="Q428" s="171"/>
      <c r="R428" s="171"/>
      <c r="S428" s="171">
        <f t="shared" si="384"/>
        <v>0</v>
      </c>
      <c r="T428" s="191">
        <f t="shared" si="382"/>
        <v>0</v>
      </c>
    </row>
    <row r="429" spans="1:22" s="2" customFormat="1" ht="141.75" hidden="1" x14ac:dyDescent="0.25">
      <c r="A429" s="67"/>
      <c r="B429" s="67"/>
      <c r="C429" s="76"/>
      <c r="D429" s="297" t="s">
        <v>651</v>
      </c>
      <c r="E429" s="297" t="s">
        <v>652</v>
      </c>
      <c r="F429" s="297" t="s">
        <v>37</v>
      </c>
      <c r="G429" s="208" t="s">
        <v>659</v>
      </c>
      <c r="H429" s="171">
        <f t="shared" si="381"/>
        <v>0</v>
      </c>
      <c r="I429" s="171"/>
      <c r="J429" s="171"/>
      <c r="K429" s="171"/>
      <c r="L429" s="171"/>
      <c r="M429" s="171">
        <f t="shared" si="383"/>
        <v>0</v>
      </c>
      <c r="N429" s="171"/>
      <c r="O429" s="171"/>
      <c r="P429" s="171"/>
      <c r="Q429" s="171"/>
      <c r="R429" s="171"/>
      <c r="S429" s="171">
        <f t="shared" si="384"/>
        <v>0</v>
      </c>
      <c r="T429" s="191">
        <f t="shared" si="382"/>
        <v>0</v>
      </c>
    </row>
    <row r="430" spans="1:22" s="2" customFormat="1" ht="31.5" hidden="1" x14ac:dyDescent="0.25">
      <c r="A430" s="67"/>
      <c r="B430" s="67"/>
      <c r="C430" s="76"/>
      <c r="D430" s="297" t="s">
        <v>642</v>
      </c>
      <c r="E430" s="297" t="s">
        <v>643</v>
      </c>
      <c r="F430" s="297" t="s">
        <v>37</v>
      </c>
      <c r="G430" s="208" t="s">
        <v>644</v>
      </c>
      <c r="H430" s="171">
        <f t="shared" si="381"/>
        <v>0</v>
      </c>
      <c r="I430" s="171"/>
      <c r="J430" s="171"/>
      <c r="K430" s="171"/>
      <c r="L430" s="171"/>
      <c r="M430" s="171">
        <f t="shared" si="383"/>
        <v>0</v>
      </c>
      <c r="N430" s="171"/>
      <c r="O430" s="171"/>
      <c r="P430" s="171"/>
      <c r="Q430" s="171"/>
      <c r="R430" s="171"/>
      <c r="S430" s="171">
        <f t="shared" si="384"/>
        <v>0</v>
      </c>
      <c r="T430" s="191">
        <f t="shared" si="382"/>
        <v>0</v>
      </c>
    </row>
    <row r="431" spans="1:22" s="2" customFormat="1" ht="78.75" hidden="1" x14ac:dyDescent="0.25">
      <c r="A431" s="67"/>
      <c r="B431" s="67"/>
      <c r="C431" s="76"/>
      <c r="D431" s="297" t="s">
        <v>853</v>
      </c>
      <c r="E431" s="297" t="s">
        <v>854</v>
      </c>
      <c r="F431" s="297" t="s">
        <v>37</v>
      </c>
      <c r="G431" s="208" t="s">
        <v>852</v>
      </c>
      <c r="H431" s="171">
        <f t="shared" si="381"/>
        <v>0</v>
      </c>
      <c r="I431" s="171"/>
      <c r="J431" s="171"/>
      <c r="K431" s="171"/>
      <c r="L431" s="171"/>
      <c r="M431" s="171">
        <f t="shared" si="383"/>
        <v>0</v>
      </c>
      <c r="N431" s="171"/>
      <c r="O431" s="171"/>
      <c r="P431" s="171"/>
      <c r="Q431" s="171"/>
      <c r="R431" s="171"/>
      <c r="S431" s="171">
        <f t="shared" si="384"/>
        <v>0</v>
      </c>
      <c r="T431" s="191">
        <f t="shared" si="382"/>
        <v>0</v>
      </c>
    </row>
    <row r="432" spans="1:22" s="2" customFormat="1" ht="31.5" hidden="1" x14ac:dyDescent="0.25">
      <c r="A432" s="67"/>
      <c r="B432" s="67"/>
      <c r="C432" s="76"/>
      <c r="D432" s="297" t="s">
        <v>913</v>
      </c>
      <c r="E432" s="297" t="s">
        <v>914</v>
      </c>
      <c r="F432" s="297" t="s">
        <v>37</v>
      </c>
      <c r="G432" s="208" t="s">
        <v>915</v>
      </c>
      <c r="H432" s="171"/>
      <c r="I432" s="171"/>
      <c r="J432" s="171"/>
      <c r="K432" s="171"/>
      <c r="L432" s="171"/>
      <c r="M432" s="171">
        <f>O432+R432</f>
        <v>0</v>
      </c>
      <c r="N432" s="171"/>
      <c r="O432" s="171"/>
      <c r="P432" s="171"/>
      <c r="Q432" s="171"/>
      <c r="R432" s="171"/>
      <c r="S432" s="171">
        <f t="shared" si="384"/>
        <v>0</v>
      </c>
      <c r="T432" s="191">
        <f t="shared" si="382"/>
        <v>0</v>
      </c>
    </row>
    <row r="433" spans="1:24" x14ac:dyDescent="0.25">
      <c r="A433" s="67" t="s">
        <v>300</v>
      </c>
      <c r="B433" s="67" t="s">
        <v>163</v>
      </c>
      <c r="C433" s="76" t="s">
        <v>37</v>
      </c>
      <c r="D433" s="297" t="s">
        <v>405</v>
      </c>
      <c r="E433" s="297" t="s">
        <v>406</v>
      </c>
      <c r="F433" s="297" t="s">
        <v>37</v>
      </c>
      <c r="G433" s="169" t="s">
        <v>404</v>
      </c>
      <c r="H433" s="171">
        <f t="shared" si="381"/>
        <v>16000</v>
      </c>
      <c r="I433" s="171">
        <v>16000</v>
      </c>
      <c r="J433" s="276"/>
      <c r="K433" s="276"/>
      <c r="L433" s="276"/>
      <c r="M433" s="171">
        <f t="shared" si="383"/>
        <v>0</v>
      </c>
      <c r="N433" s="171"/>
      <c r="O433" s="171"/>
      <c r="P433" s="171"/>
      <c r="Q433" s="171"/>
      <c r="R433" s="171"/>
      <c r="S433" s="171">
        <f t="shared" si="384"/>
        <v>16000</v>
      </c>
      <c r="T433" s="191">
        <f t="shared" si="382"/>
        <v>32000</v>
      </c>
      <c r="U433" s="215">
        <f>M433-N433</f>
        <v>0</v>
      </c>
    </row>
    <row r="434" spans="1:24" s="2" customFormat="1" ht="45" hidden="1" x14ac:dyDescent="0.25">
      <c r="A434" s="67"/>
      <c r="B434" s="67"/>
      <c r="C434" s="76"/>
      <c r="D434" s="298" t="s">
        <v>472</v>
      </c>
      <c r="E434" s="298" t="s">
        <v>388</v>
      </c>
      <c r="F434" s="298" t="s">
        <v>37</v>
      </c>
      <c r="G434" s="178" t="s">
        <v>471</v>
      </c>
      <c r="H434" s="268">
        <f t="shared" si="381"/>
        <v>0</v>
      </c>
      <c r="I434" s="268"/>
      <c r="J434" s="284"/>
      <c r="K434" s="284"/>
      <c r="L434" s="284"/>
      <c r="M434" s="268">
        <f t="shared" si="383"/>
        <v>0</v>
      </c>
      <c r="N434" s="268"/>
      <c r="O434" s="268"/>
      <c r="P434" s="268"/>
      <c r="Q434" s="268"/>
      <c r="R434" s="268"/>
      <c r="S434" s="268">
        <f t="shared" si="384"/>
        <v>0</v>
      </c>
      <c r="T434" s="191">
        <f t="shared" si="382"/>
        <v>0</v>
      </c>
    </row>
    <row r="435" spans="1:24" s="2" customFormat="1" hidden="1" x14ac:dyDescent="0.25">
      <c r="A435" s="67"/>
      <c r="B435" s="67"/>
      <c r="C435" s="76"/>
      <c r="D435" s="91"/>
      <c r="E435" s="91"/>
      <c r="F435" s="91"/>
      <c r="G435" s="60"/>
      <c r="H435" s="171"/>
      <c r="I435" s="171"/>
      <c r="J435" s="276"/>
      <c r="K435" s="276"/>
      <c r="L435" s="276"/>
      <c r="M435" s="171"/>
      <c r="N435" s="171"/>
      <c r="O435" s="171"/>
      <c r="P435" s="171"/>
      <c r="Q435" s="171"/>
      <c r="R435" s="171"/>
      <c r="S435" s="171"/>
      <c r="T435" s="191">
        <f t="shared" si="382"/>
        <v>0</v>
      </c>
    </row>
    <row r="436" spans="1:24" s="216" customFormat="1" ht="20.25" x14ac:dyDescent="0.25">
      <c r="A436" s="85"/>
      <c r="B436" s="85"/>
      <c r="C436" s="121"/>
      <c r="D436" s="394" t="s">
        <v>6</v>
      </c>
      <c r="E436" s="394"/>
      <c r="F436" s="394"/>
      <c r="G436" s="394"/>
      <c r="H436" s="170">
        <f t="shared" ref="H436:S436" si="387">H14+H33+H89+H159+H239+H285+H329+H338+H275+H344+H364+H372+H378+H390+H406+H136+H211</f>
        <v>169762259.84</v>
      </c>
      <c r="I436" s="170">
        <f t="shared" si="387"/>
        <v>127279832.5</v>
      </c>
      <c r="J436" s="170">
        <f t="shared" si="387"/>
        <v>2372140</v>
      </c>
      <c r="K436" s="170">
        <f t="shared" si="387"/>
        <v>2400</v>
      </c>
      <c r="L436" s="170">
        <f t="shared" si="387"/>
        <v>42482353</v>
      </c>
      <c r="M436" s="170">
        <f t="shared" si="387"/>
        <v>201478167</v>
      </c>
      <c r="N436" s="170">
        <f t="shared" si="387"/>
        <v>201478167</v>
      </c>
      <c r="O436" s="170">
        <f t="shared" si="387"/>
        <v>0</v>
      </c>
      <c r="P436" s="170">
        <f t="shared" si="387"/>
        <v>0</v>
      </c>
      <c r="Q436" s="170">
        <f t="shared" si="387"/>
        <v>0</v>
      </c>
      <c r="R436" s="170">
        <f t="shared" si="387"/>
        <v>201478167</v>
      </c>
      <c r="S436" s="170">
        <f t="shared" si="387"/>
        <v>371240426.83999997</v>
      </c>
      <c r="T436" s="191">
        <f>SUM(H436:R436)</f>
        <v>946333486.34000003</v>
      </c>
      <c r="U436" s="215">
        <f>M436-N436</f>
        <v>0</v>
      </c>
      <c r="V436" s="215">
        <f>U436-S436</f>
        <v>-371240426.83999997</v>
      </c>
      <c r="W436" s="271">
        <f t="shared" ref="W436" si="388">S436-(H436+M436)</f>
        <v>0</v>
      </c>
      <c r="X436" s="215"/>
    </row>
    <row r="437" spans="1:24" ht="87" customHeight="1" x14ac:dyDescent="0.45">
      <c r="D437" s="256"/>
      <c r="E437" s="393" t="s">
        <v>1011</v>
      </c>
      <c r="F437" s="393"/>
      <c r="G437" s="393"/>
      <c r="H437" s="393"/>
      <c r="I437" s="393"/>
      <c r="J437" s="225"/>
      <c r="K437" s="225"/>
      <c r="L437" s="225"/>
      <c r="M437" s="393" t="s">
        <v>1012</v>
      </c>
      <c r="N437" s="393"/>
      <c r="O437" s="393"/>
      <c r="P437" s="393"/>
      <c r="Q437" s="226"/>
      <c r="R437" s="217"/>
      <c r="S437" s="218"/>
      <c r="T437" s="191"/>
      <c r="U437" s="198"/>
      <c r="V437" s="198"/>
      <c r="W437" s="271"/>
    </row>
    <row r="438" spans="1:24" ht="25.5" x14ac:dyDescent="0.25">
      <c r="D438" s="256"/>
      <c r="E438" s="102"/>
      <c r="F438" s="102"/>
      <c r="G438" s="221"/>
      <c r="H438" s="222"/>
      <c r="I438" s="222"/>
      <c r="J438" s="222"/>
      <c r="K438" s="222"/>
      <c r="L438" s="222"/>
      <c r="M438" s="223"/>
      <c r="N438" s="224"/>
      <c r="O438" s="224"/>
      <c r="P438" s="218"/>
      <c r="Q438" s="218"/>
      <c r="R438" s="218"/>
      <c r="S438" s="218"/>
      <c r="T438" s="219"/>
      <c r="U438" s="198"/>
      <c r="V438" s="220"/>
    </row>
    <row r="440" spans="1:24" x14ac:dyDescent="0.25">
      <c r="N440" s="270"/>
      <c r="S440" s="220"/>
    </row>
    <row r="441" spans="1:24" x14ac:dyDescent="0.25">
      <c r="S441" s="220"/>
    </row>
    <row r="443" spans="1:24" x14ac:dyDescent="0.25">
      <c r="H443" s="198"/>
      <c r="I443" s="198"/>
      <c r="J443" s="198"/>
      <c r="K443" s="198"/>
      <c r="L443" s="198"/>
      <c r="M443" s="198"/>
      <c r="N443" s="198"/>
      <c r="O443" s="198"/>
      <c r="P443" s="198"/>
      <c r="Q443" s="198"/>
      <c r="R443" s="198"/>
      <c r="S443" s="198"/>
    </row>
  </sheetData>
  <autoFilter ref="D13:T438" xr:uid="{00000000-0009-0000-0000-000000000000}">
    <filterColumn colId="16">
      <customFilters>
        <customFilter operator="notEqual" val="0"/>
      </customFilters>
    </filterColumn>
  </autoFilter>
  <mergeCells count="49">
    <mergeCell ref="R154:R155"/>
    <mergeCell ref="S154:S155"/>
    <mergeCell ref="M154:M155"/>
    <mergeCell ref="N154:N155"/>
    <mergeCell ref="O154:O155"/>
    <mergeCell ref="P154:P155"/>
    <mergeCell ref="Q154:Q155"/>
    <mergeCell ref="E437:I437"/>
    <mergeCell ref="M437:P437"/>
    <mergeCell ref="D436:G436"/>
    <mergeCell ref="K11:K12"/>
    <mergeCell ref="J10:K10"/>
    <mergeCell ref="N10:N12"/>
    <mergeCell ref="M10:M12"/>
    <mergeCell ref="G154:G155"/>
    <mergeCell ref="D154:D155"/>
    <mergeCell ref="E154:E155"/>
    <mergeCell ref="F154:F155"/>
    <mergeCell ref="H154:H155"/>
    <mergeCell ref="I154:I155"/>
    <mergeCell ref="J154:J155"/>
    <mergeCell ref="K154:K155"/>
    <mergeCell ref="L154:L155"/>
    <mergeCell ref="A9:A12"/>
    <mergeCell ref="B9:B12"/>
    <mergeCell ref="C9:C12"/>
    <mergeCell ref="D9:D12"/>
    <mergeCell ref="G9:G12"/>
    <mergeCell ref="E9:E12"/>
    <mergeCell ref="F9:F12"/>
    <mergeCell ref="D6:S6"/>
    <mergeCell ref="D7:S7"/>
    <mergeCell ref="S9:S12"/>
    <mergeCell ref="H10:H12"/>
    <mergeCell ref="I10:I12"/>
    <mergeCell ref="R10:R12"/>
    <mergeCell ref="J11:J12"/>
    <mergeCell ref="M9:R9"/>
    <mergeCell ref="H9:L9"/>
    <mergeCell ref="Q11:Q12"/>
    <mergeCell ref="P10:Q10"/>
    <mergeCell ref="O10:O12"/>
    <mergeCell ref="P11:P12"/>
    <mergeCell ref="L10:L12"/>
    <mergeCell ref="P3:S3"/>
    <mergeCell ref="K2:M2"/>
    <mergeCell ref="D4:S4"/>
    <mergeCell ref="O2:S2"/>
    <mergeCell ref="D5:S5"/>
  </mergeCells>
  <phoneticPr fontId="13" type="noConversion"/>
  <printOptions horizontalCentered="1"/>
  <pageMargins left="0.47244094488188981" right="0.47244094488188981" top="1.1811023622047245" bottom="0.86614173228346458" header="0.51181102362204722" footer="0.19685039370078741"/>
  <pageSetup paperSize="9" scale="53" firstPageNumber="0" fitToHeight="9" orientation="landscape" r:id="rId1"/>
  <headerFooter differentFirst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 3</vt:lpstr>
      <vt:lpstr>'Дод 3'!Заголовки_для_печати</vt:lpstr>
      <vt:lpstr>'Дод 3'!Область_печати</vt:lpstr>
    </vt:vector>
  </TitlesOfParts>
  <Company>GorFU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231</dc:creator>
  <cp:lastModifiedBy>Грицай Олена Миколаївна</cp:lastModifiedBy>
  <cp:lastPrinted>2023-07-03T10:41:10Z</cp:lastPrinted>
  <dcterms:created xsi:type="dcterms:W3CDTF">2010-05-26T06:41:52Z</dcterms:created>
  <dcterms:modified xsi:type="dcterms:W3CDTF">2023-07-03T10:42:31Z</dcterms:modified>
</cp:coreProperties>
</file>